
<file path=[Content_Types].xml><?xml version="1.0" encoding="utf-8"?>
<Types xmlns="http://schemas.openxmlformats.org/package/2006/content-types">
  <Default Extension="xml" ContentType="application/xml"/>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675"/>
  </bookViews>
  <sheets>
    <sheet name="报价单"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6" name="ID_133D0E23D4314404A6BE2C094C024FDB" descr="格之格 PH416A"/>
        <xdr:cNvPicPr/>
      </xdr:nvPicPr>
      <xdr:blipFill>
        <a:blip r:embed="rId1"/>
        <a:stretch>
          <a:fillRect/>
        </a:stretch>
      </xdr:blipFill>
      <xdr:spPr>
        <a:xfrm>
          <a:off x="0" y="0"/>
          <a:ext cx="6532880" cy="10058400"/>
        </a:xfrm>
        <a:prstGeom prst="rect">
          <a:avLst/>
        </a:prstGeom>
      </xdr:spPr>
    </xdr:pic>
  </etc:cellImage>
  <etc:cellImage>
    <xdr:pic>
      <xdr:nvPicPr>
        <xdr:cNvPr id="8" name="ID_269E7ADC4104438BBB1B17310AC854A8" descr="原装佳能 NPG-67 黑"/>
        <xdr:cNvPicPr/>
      </xdr:nvPicPr>
      <xdr:blipFill>
        <a:blip r:embed="rId2"/>
        <a:stretch>
          <a:fillRect/>
        </a:stretch>
      </xdr:blipFill>
      <xdr:spPr>
        <a:xfrm>
          <a:off x="0" y="0"/>
          <a:ext cx="6492875" cy="10058400"/>
        </a:xfrm>
        <a:prstGeom prst="rect">
          <a:avLst/>
        </a:prstGeom>
      </xdr:spPr>
    </xdr:pic>
  </etc:cellImage>
  <etc:cellImage>
    <xdr:pic>
      <xdr:nvPicPr>
        <xdr:cNvPr id="9" name="ID_BAE218D0ECCB4D0983C331A6055EF874" descr="格之格 CF410A、CF411A、CF413A、CF412A"/>
        <xdr:cNvPicPr/>
      </xdr:nvPicPr>
      <xdr:blipFill>
        <a:blip r:embed="rId3"/>
        <a:stretch>
          <a:fillRect/>
        </a:stretch>
      </xdr:blipFill>
      <xdr:spPr>
        <a:xfrm>
          <a:off x="0" y="0"/>
          <a:ext cx="6363335" cy="10058400"/>
        </a:xfrm>
        <a:prstGeom prst="rect">
          <a:avLst/>
        </a:prstGeom>
      </xdr:spPr>
    </xdr:pic>
  </etc:cellImage>
  <etc:cellImage>
    <xdr:pic>
      <xdr:nvPicPr>
        <xdr:cNvPr id="3" name="ID_5DC79624A29940489220E8D4DEB6B51F" descr="原装理光 MP 黑C2503C"/>
        <xdr:cNvPicPr/>
      </xdr:nvPicPr>
      <xdr:blipFill>
        <a:blip r:embed="rId4"/>
        <a:stretch>
          <a:fillRect/>
        </a:stretch>
      </xdr:blipFill>
      <xdr:spPr>
        <a:xfrm>
          <a:off x="0" y="0"/>
          <a:ext cx="6401435" cy="10058400"/>
        </a:xfrm>
        <a:prstGeom prst="rect">
          <a:avLst/>
        </a:prstGeom>
      </xdr:spPr>
    </xdr:pic>
  </etc:cellImage>
  <etc:cellImage>
    <xdr:pic>
      <xdr:nvPicPr>
        <xdr:cNvPr id="4" name="ID_2CEAF9D51A30461E81E2FCC97F7F66D8" descr="原装理光 MP 青、黄、红 C2503LC"/>
        <xdr:cNvPicPr/>
      </xdr:nvPicPr>
      <xdr:blipFill>
        <a:blip r:embed="rId5"/>
        <a:stretch>
          <a:fillRect/>
        </a:stretch>
      </xdr:blipFill>
      <xdr:spPr>
        <a:xfrm>
          <a:off x="0" y="0"/>
          <a:ext cx="6473190" cy="10058400"/>
        </a:xfrm>
        <a:prstGeom prst="rect">
          <a:avLst/>
        </a:prstGeom>
      </xdr:spPr>
    </xdr:pic>
  </etc:cellImage>
  <etc:cellImage>
    <xdr:pic>
      <xdr:nvPicPr>
        <xdr:cNvPr id="11" name="ID_3DF38B0004794DEDA0970FE8490B9E7B" descr="原装夏普 MX-60CT 黑"/>
        <xdr:cNvPicPr/>
      </xdr:nvPicPr>
      <xdr:blipFill>
        <a:blip r:embed="rId6"/>
        <a:stretch>
          <a:fillRect/>
        </a:stretch>
      </xdr:blipFill>
      <xdr:spPr>
        <a:xfrm>
          <a:off x="0" y="0"/>
          <a:ext cx="6362700" cy="10057765"/>
        </a:xfrm>
        <a:prstGeom prst="rect">
          <a:avLst/>
        </a:prstGeom>
      </xdr:spPr>
    </xdr:pic>
  </etc:cellImage>
  <etc:cellImage>
    <xdr:pic>
      <xdr:nvPicPr>
        <xdr:cNvPr id="12" name="ID_486C5FF4C79A4242A13EBEFF64BF4DEE" descr="原装夏普 MX-60CT 青、黄、红"/>
        <xdr:cNvPicPr/>
      </xdr:nvPicPr>
      <xdr:blipFill>
        <a:blip r:embed="rId7"/>
        <a:stretch>
          <a:fillRect/>
        </a:stretch>
      </xdr:blipFill>
      <xdr:spPr>
        <a:xfrm>
          <a:off x="0" y="0"/>
          <a:ext cx="6346825" cy="10058400"/>
        </a:xfrm>
        <a:prstGeom prst="rect">
          <a:avLst/>
        </a:prstGeom>
      </xdr:spPr>
    </xdr:pic>
  </etc:cellImage>
  <etc:cellImage>
    <xdr:pic>
      <xdr:nvPicPr>
        <xdr:cNvPr id="13" name="ID_BEA47F55E8A543698F39465F781BBA1C" descr="原装夏普废粉盒0914"/>
        <xdr:cNvPicPr/>
      </xdr:nvPicPr>
      <xdr:blipFill>
        <a:blip r:embed="rId8"/>
        <a:stretch>
          <a:fillRect/>
        </a:stretch>
      </xdr:blipFill>
      <xdr:spPr>
        <a:xfrm>
          <a:off x="0" y="0"/>
          <a:ext cx="6303010" cy="10058400"/>
        </a:xfrm>
        <a:prstGeom prst="rect">
          <a:avLst/>
        </a:prstGeom>
      </xdr:spPr>
    </xdr:pic>
  </etc:cellImage>
  <etc:cellImage>
    <xdr:pic>
      <xdr:nvPicPr>
        <xdr:cNvPr id="14" name="ID_F3F568E976614484A8D6AA209137F1F1" descr="奔图TL-413（粉）"/>
        <xdr:cNvPicPr/>
      </xdr:nvPicPr>
      <xdr:blipFill>
        <a:blip r:embed="rId9"/>
        <a:stretch>
          <a:fillRect/>
        </a:stretch>
      </xdr:blipFill>
      <xdr:spPr>
        <a:xfrm>
          <a:off x="0" y="0"/>
          <a:ext cx="6365875" cy="10058400"/>
        </a:xfrm>
        <a:prstGeom prst="rect">
          <a:avLst/>
        </a:prstGeom>
      </xdr:spPr>
    </xdr:pic>
  </etc:cellImage>
  <etc:cellImage>
    <xdr:pic>
      <xdr:nvPicPr>
        <xdr:cNvPr id="15" name="ID_836367389F9A4AA9BFA72FEBA16B3783" descr="原装奔图DL-413(鼓）"/>
        <xdr:cNvPicPr/>
      </xdr:nvPicPr>
      <xdr:blipFill>
        <a:blip r:embed="rId10"/>
        <a:stretch>
          <a:fillRect/>
        </a:stretch>
      </xdr:blipFill>
      <xdr:spPr>
        <a:xfrm>
          <a:off x="0" y="0"/>
          <a:ext cx="6529705" cy="10058400"/>
        </a:xfrm>
        <a:prstGeom prst="rect">
          <a:avLst/>
        </a:prstGeom>
      </xdr:spPr>
    </xdr:pic>
  </etc:cellImage>
  <etc:cellImage>
    <xdr:pic>
      <xdr:nvPicPr>
        <xdr:cNvPr id="16" name="ID_F8B6F1A5E35640469629225749B47028" descr="奔图CTL-1100 K黑色粉盒"/>
        <xdr:cNvPicPr/>
      </xdr:nvPicPr>
      <xdr:blipFill>
        <a:blip r:embed="rId11"/>
        <a:stretch>
          <a:fillRect/>
        </a:stretch>
      </xdr:blipFill>
      <xdr:spPr>
        <a:xfrm>
          <a:off x="0" y="0"/>
          <a:ext cx="6306185" cy="10058400"/>
        </a:xfrm>
        <a:prstGeom prst="rect">
          <a:avLst/>
        </a:prstGeom>
      </xdr:spPr>
    </xdr:pic>
  </etc:cellImage>
  <etc:cellImage>
    <xdr:pic>
      <xdr:nvPicPr>
        <xdr:cNvPr id="17" name="ID_D3671992447D48329687AE025E3C6024" descr="奔图CTL-1100 M红、C青、Y黄"/>
        <xdr:cNvPicPr/>
      </xdr:nvPicPr>
      <xdr:blipFill>
        <a:blip r:embed="rId12"/>
        <a:stretch>
          <a:fillRect/>
        </a:stretch>
      </xdr:blipFill>
      <xdr:spPr>
        <a:xfrm>
          <a:off x="0" y="0"/>
          <a:ext cx="6427470" cy="10058400"/>
        </a:xfrm>
        <a:prstGeom prst="rect">
          <a:avLst/>
        </a:prstGeom>
      </xdr:spPr>
    </xdr:pic>
  </etc:cellImage>
  <etc:cellImage>
    <xdr:pic>
      <xdr:nvPicPr>
        <xdr:cNvPr id="24" name="ID_357FD3354352431C97CCF61763A6C6B7" descr="奔图TO-426X（粉）"/>
        <xdr:cNvPicPr/>
      </xdr:nvPicPr>
      <xdr:blipFill>
        <a:blip r:embed="rId13"/>
        <a:stretch>
          <a:fillRect/>
        </a:stretch>
      </xdr:blipFill>
      <xdr:spPr>
        <a:xfrm>
          <a:off x="0" y="0"/>
          <a:ext cx="6398260" cy="10057765"/>
        </a:xfrm>
        <a:prstGeom prst="rect">
          <a:avLst/>
        </a:prstGeom>
      </xdr:spPr>
    </xdr:pic>
  </etc:cellImage>
  <etc:cellImage>
    <xdr:pic>
      <xdr:nvPicPr>
        <xdr:cNvPr id="25" name="ID_526F9FDDB6A845669A251AB58DEE2F5C" descr="奔图DL-426X（鼓）"/>
        <xdr:cNvPicPr/>
      </xdr:nvPicPr>
      <xdr:blipFill>
        <a:blip r:embed="rId14"/>
        <a:stretch>
          <a:fillRect/>
        </a:stretch>
      </xdr:blipFill>
      <xdr:spPr>
        <a:xfrm>
          <a:off x="0" y="0"/>
          <a:ext cx="6410960" cy="10058400"/>
        </a:xfrm>
        <a:prstGeom prst="rect">
          <a:avLst/>
        </a:prstGeom>
      </xdr:spPr>
    </xdr:pic>
  </etc:cellImage>
  <etc:cellImage>
    <xdr:pic>
      <xdr:nvPicPr>
        <xdr:cNvPr id="2" name="ID_15A6889BAC0D4289B7C7248914D2D8C1" descr="原装佳能 NPG-67 青、黄、红（经济装）"/>
        <xdr:cNvPicPr/>
      </xdr:nvPicPr>
      <xdr:blipFill>
        <a:blip r:embed="rId15"/>
        <a:stretch>
          <a:fillRect/>
        </a:stretch>
      </xdr:blipFill>
      <xdr:spPr>
        <a:xfrm>
          <a:off x="0" y="0"/>
          <a:ext cx="6496050" cy="10058400"/>
        </a:xfrm>
        <a:prstGeom prst="rect">
          <a:avLst/>
        </a:prstGeom>
      </xdr:spPr>
    </xdr:pic>
  </etc:cellImage>
</etc:cellImages>
</file>

<file path=xl/sharedStrings.xml><?xml version="1.0" encoding="utf-8"?>
<sst xmlns="http://schemas.openxmlformats.org/spreadsheetml/2006/main" count="113" uniqueCount="72">
  <si>
    <t>市自然资源局2026年度设备耗材采购报价单（硒鼓粉盒）</t>
  </si>
  <si>
    <t>序号</t>
  </si>
  <si>
    <t>物品编号</t>
  </si>
  <si>
    <t>单位</t>
  </si>
  <si>
    <t>物品名称</t>
  </si>
  <si>
    <t>耗材品牌</t>
  </si>
  <si>
    <t>适用设备</t>
  </si>
  <si>
    <t>设备类型</t>
  </si>
  <si>
    <t>京东截图</t>
  </si>
  <si>
    <t>京东价格
（元）</t>
  </si>
  <si>
    <t>2025年度采购单价(元)</t>
  </si>
  <si>
    <t>报价单价</t>
  </si>
  <si>
    <t>报价判定</t>
  </si>
  <si>
    <t>备注</t>
  </si>
  <si>
    <t>ZR3011</t>
  </si>
  <si>
    <t>个</t>
  </si>
  <si>
    <t>CF410A黑、CF411A青、CF413A红、CF412A黄
(一套四色)</t>
  </si>
  <si>
    <t>国产品牌</t>
  </si>
  <si>
    <t>适用设备：惠普 M452</t>
  </si>
  <si>
    <t>彩色台式打印机</t>
  </si>
  <si>
    <t>2025年中标国产品牌：格之格</t>
  </si>
  <si>
    <t>ZR3012</t>
  </si>
  <si>
    <t>PH416ATF BK黑、C青、Y黄（带芯片）
(一套四色)</t>
  </si>
  <si>
    <t xml:space="preserve">适用设备：惠普M455
</t>
  </si>
  <si>
    <t>2025年中标国产品牌：赛德</t>
  </si>
  <si>
    <t>ZR3022</t>
  </si>
  <si>
    <t>原装佳能 NPG-67 黑</t>
  </si>
  <si>
    <t>佳能</t>
  </si>
  <si>
    <t xml:space="preserve">适用设备：佳能 C3320、C3520
</t>
  </si>
  <si>
    <t>彩色打印复印一体机</t>
  </si>
  <si>
    <t>ZR3023</t>
  </si>
  <si>
    <t>原装佳能 NPG-67L 青、黄、红（经济装）</t>
  </si>
  <si>
    <t>适用设备：佳能 C3320、C3520</t>
  </si>
  <si>
    <t>ZR3033</t>
  </si>
  <si>
    <t>原装理光 MP 黑C2503C</t>
  </si>
  <si>
    <t>理光</t>
  </si>
  <si>
    <t>适用设备：理光 MP C2003、C2503、C2011SP</t>
  </si>
  <si>
    <t>ZR3034</t>
  </si>
  <si>
    <t>原装理光 MP 青、黄、红 C2503LC</t>
  </si>
  <si>
    <t>ZR3037</t>
  </si>
  <si>
    <t>原装夏普 MX-60CT 黑</t>
  </si>
  <si>
    <t>夏普</t>
  </si>
  <si>
    <t xml:space="preserve">适用设备：夏普 MX-C3081R/MX-2621R/MX-3582R/MX-2622R
</t>
  </si>
  <si>
    <t>ZR3038</t>
  </si>
  <si>
    <t>原装夏普 MX-60CT 青、黄、红</t>
  </si>
  <si>
    <t>ZR3039</t>
  </si>
  <si>
    <t>夏普废粉盒/回收容器（彩色一体机）0914</t>
  </si>
  <si>
    <t>适用设备：0934：MX-2622R、 MX-C3081R/MX-2621R/MX-3582R</t>
  </si>
  <si>
    <t>2025年中标国产品牌：京川</t>
  </si>
  <si>
    <t>ZR3054</t>
  </si>
  <si>
    <t>原装奔图TL-413（粉）</t>
  </si>
  <si>
    <t>奔图</t>
  </si>
  <si>
    <t>适用设备：奔图P3305DN、M7105dn
黑白台式打印机</t>
  </si>
  <si>
    <t>黑白台式打印机</t>
  </si>
  <si>
    <t>ZR3055</t>
  </si>
  <si>
    <t>原装奔图DL-413(鼓）</t>
  </si>
  <si>
    <t>ZR3059</t>
  </si>
  <si>
    <t>奔图CTL-1100 K黑色粉盒</t>
  </si>
  <si>
    <t>适用设备：奔图CP1100DN</t>
  </si>
  <si>
    <t>ZR3060</t>
  </si>
  <si>
    <t>奔图CTL-1100 M红、C青、Y黄</t>
  </si>
  <si>
    <t>ZR3091</t>
  </si>
  <si>
    <t>奔图TO-426X（粉）</t>
  </si>
  <si>
    <t>适用设备：奔图M7112DN</t>
  </si>
  <si>
    <t>ZR3092</t>
  </si>
  <si>
    <t>奔图DL-426X（鼓）</t>
  </si>
  <si>
    <t>2025年采购的单价与京东品牌旗舰店进行价格比对，按两者最低价作为供货最高限价。为保证耗材供应及时需报价单位承诺供（换）货时长不超4小时到货，</t>
  </si>
  <si>
    <t>单价合计：</t>
  </si>
  <si>
    <t>2025年度采购单价合计</t>
  </si>
  <si>
    <t>报价公司单价合计</t>
  </si>
  <si>
    <r>
      <rPr>
        <sz val="12"/>
        <color rgb="FF000000"/>
        <rFont val="宋体"/>
        <charset val="134"/>
        <scheme val="minor"/>
      </rPr>
      <t>报价公司(盖章)：</t>
    </r>
    <r>
      <rPr>
        <u/>
        <sz val="12"/>
        <color rgb="FF000000"/>
        <rFont val="宋体"/>
        <charset val="134"/>
        <scheme val="minor"/>
      </rPr>
      <t xml:space="preserve">                       </t>
    </r>
    <r>
      <rPr>
        <sz val="12"/>
        <color rgb="FF000000"/>
        <rFont val="宋体"/>
        <charset val="134"/>
        <scheme val="minor"/>
      </rPr>
      <t xml:space="preserve">     联系人：</t>
    </r>
    <r>
      <rPr>
        <u/>
        <sz val="12"/>
        <color rgb="FF000000"/>
        <rFont val="宋体"/>
        <charset val="134"/>
        <scheme val="minor"/>
      </rPr>
      <t xml:space="preserve">              </t>
    </r>
    <r>
      <rPr>
        <sz val="12"/>
        <color rgb="FF000000"/>
        <rFont val="宋体"/>
        <charset val="134"/>
        <scheme val="minor"/>
      </rPr>
      <t xml:space="preserve">      联系电话：</t>
    </r>
    <r>
      <rPr>
        <u/>
        <sz val="12"/>
        <color rgb="FF000000"/>
        <rFont val="宋体"/>
        <charset val="134"/>
        <scheme val="minor"/>
      </rPr>
      <t xml:space="preserve">              </t>
    </r>
    <r>
      <rPr>
        <sz val="12"/>
        <color rgb="FF000000"/>
        <rFont val="宋体"/>
        <charset val="134"/>
        <scheme val="minor"/>
      </rPr>
      <t xml:space="preserve">      报价日期：</t>
    </r>
    <r>
      <rPr>
        <u/>
        <sz val="12"/>
        <color rgb="FF000000"/>
        <rFont val="宋体"/>
        <charset val="134"/>
        <scheme val="minor"/>
      </rPr>
      <t xml:space="preserve">               </t>
    </r>
  </si>
  <si>
    <t>报价须知：
1、恶意降低货物报价或与其他供应商恶意串通；
2、货物与实际不符，提供假冒伪劣货物。
3、供货单位无法在承诺时间内进行供（换）货。
4、中标后无正当理由拒不与采购人签订采购合同。
如存在上述行为将终止该供货商合同和取消报价资格并将顺延下一名供货商顶上。
5、申报的耗材单价不得高于2025年度对应耗材采购单价，否则报价无效，除比价以外耗材统一按2025年对应单价作为供货价。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</si>
</sst>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41">
    <font>
      <sz val="11"/>
      <color indexed="8"/>
      <name val="宋体"/>
      <charset val="134"/>
      <scheme val="minor"/>
    </font>
    <font>
      <sz val="25"/>
      <color rgb="FF000000"/>
      <name val="宋体"/>
      <charset val="134"/>
      <scheme val="minor"/>
    </font>
    <font>
      <b/>
      <sz val="11"/>
      <color rgb="FFFFFFFF"/>
      <name val="宋体"/>
      <charset val="134"/>
    </font>
    <font>
      <b/>
      <sz val="11"/>
      <color indexed="9"/>
      <name val="仿宋"/>
      <charset val="134"/>
    </font>
    <font>
      <sz val="15"/>
      <color indexed="8"/>
      <name val="宋体"/>
      <charset val="134"/>
      <scheme val="minor"/>
    </font>
    <font>
      <sz val="12"/>
      <color indexed="8"/>
      <name val="Arial"/>
      <charset val="134"/>
    </font>
    <font>
      <sz val="15"/>
      <name val="宋体"/>
      <charset val="134"/>
    </font>
    <font>
      <sz val="15"/>
      <color indexed="8"/>
      <name val="仿宋"/>
      <charset val="134"/>
    </font>
    <font>
      <sz val="15"/>
      <name val="仿宋"/>
      <charset val="134"/>
    </font>
    <font>
      <sz val="12"/>
      <color rgb="FF000000"/>
      <name val="Arial"/>
      <charset val="134"/>
    </font>
    <font>
      <sz val="12"/>
      <color indexed="8"/>
      <name val="宋体"/>
      <charset val="134"/>
      <scheme val="minor"/>
    </font>
    <font>
      <sz val="15"/>
      <color rgb="FF000000"/>
      <name val="宋体"/>
      <charset val="134"/>
      <scheme val="minor"/>
    </font>
    <font>
      <sz val="12"/>
      <color rgb="FF000000"/>
      <name val="宋体"/>
      <charset val="134"/>
      <scheme val="minor"/>
    </font>
    <font>
      <b/>
      <sz val="10"/>
      <color rgb="FFFFFFFF"/>
      <name val="宋体"/>
      <charset val="134"/>
    </font>
    <font>
      <sz val="15"/>
      <color indexed="8"/>
      <name val="Arial"/>
      <charset val="134"/>
    </font>
    <font>
      <sz val="20"/>
      <name val="宋体"/>
      <charset val="134"/>
      <scheme val="minor"/>
    </font>
    <font>
      <sz val="15"/>
      <name val="Arial"/>
      <charset val="134"/>
    </font>
    <font>
      <sz val="14"/>
      <color indexed="8"/>
      <name val="Arial"/>
      <charset val="134"/>
    </font>
    <font>
      <sz val="13"/>
      <color indexed="8"/>
      <name val="宋体"/>
      <charset val="134"/>
      <scheme val="minor"/>
    </font>
    <font>
      <b/>
      <sz val="20"/>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rgb="FF000000"/>
      <name val="宋体"/>
      <charset val="134"/>
      <scheme val="minor"/>
    </font>
  </fonts>
  <fills count="37">
    <fill>
      <patternFill patternType="none"/>
    </fill>
    <fill>
      <patternFill patternType="gray125"/>
    </fill>
    <fill>
      <patternFill patternType="solid">
        <fgColor indexed="23"/>
        <bgColor indexed="64"/>
      </patternFill>
    </fill>
    <fill>
      <patternFill patternType="solid">
        <fgColor rgb="FFFFFFFF"/>
        <bgColor indexed="64"/>
      </patternFill>
    </fill>
    <fill>
      <patternFill patternType="solid">
        <fgColor theme="0" tint="-0.15"/>
        <bgColor indexed="64"/>
      </patternFill>
    </fill>
    <fill>
      <patternFill patternType="solid">
        <fgColor theme="0" tint="-0.14999847407452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6" borderId="5"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6" applyNumberFormat="0" applyFill="0" applyAlignment="0" applyProtection="0">
      <alignment vertical="center"/>
    </xf>
    <xf numFmtId="0" fontId="27" fillId="0" borderId="6" applyNumberFormat="0" applyFill="0" applyAlignment="0" applyProtection="0">
      <alignment vertical="center"/>
    </xf>
    <xf numFmtId="0" fontId="28" fillId="0" borderId="7" applyNumberFormat="0" applyFill="0" applyAlignment="0" applyProtection="0">
      <alignment vertical="center"/>
    </xf>
    <xf numFmtId="0" fontId="28" fillId="0" borderId="0" applyNumberFormat="0" applyFill="0" applyBorder="0" applyAlignment="0" applyProtection="0">
      <alignment vertical="center"/>
    </xf>
    <xf numFmtId="0" fontId="29" fillId="7" borderId="8" applyNumberFormat="0" applyAlignment="0" applyProtection="0">
      <alignment vertical="center"/>
    </xf>
    <xf numFmtId="0" fontId="30" fillId="8" borderId="9" applyNumberFormat="0" applyAlignment="0" applyProtection="0">
      <alignment vertical="center"/>
    </xf>
    <xf numFmtId="0" fontId="31" fillId="8" borderId="8" applyNumberFormat="0" applyAlignment="0" applyProtection="0">
      <alignment vertical="center"/>
    </xf>
    <xf numFmtId="0" fontId="32" fillId="9" borderId="10" applyNumberFormat="0" applyAlignment="0" applyProtection="0">
      <alignment vertical="center"/>
    </xf>
    <xf numFmtId="0" fontId="33" fillId="0" borderId="11" applyNumberFormat="0" applyFill="0" applyAlignment="0" applyProtection="0">
      <alignment vertical="center"/>
    </xf>
    <xf numFmtId="0" fontId="34" fillId="0" borderId="12" applyNumberFormat="0" applyFill="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9" fillId="34" borderId="0" applyNumberFormat="0" applyBorder="0" applyAlignment="0" applyProtection="0">
      <alignment vertical="center"/>
    </xf>
    <xf numFmtId="0" fontId="39" fillId="35" borderId="0" applyNumberFormat="0" applyBorder="0" applyAlignment="0" applyProtection="0">
      <alignment vertical="center"/>
    </xf>
    <xf numFmtId="0" fontId="38" fillId="36" borderId="0" applyNumberFormat="0" applyBorder="0" applyAlignment="0" applyProtection="0">
      <alignment vertical="center"/>
    </xf>
  </cellStyleXfs>
  <cellXfs count="38">
    <xf numFmtId="0" fontId="0" fillId="0" borderId="0" xfId="0" applyFont="1">
      <alignment vertical="center"/>
    </xf>
    <xf numFmtId="0" fontId="0" fillId="0" borderId="0" xfId="0" applyFont="1" applyAlignment="1" applyProtection="1">
      <alignment horizontal="center" vertical="center"/>
      <protection locked="0"/>
    </xf>
    <xf numFmtId="0" fontId="0" fillId="0" borderId="0" xfId="0" applyFont="1" applyFill="1" applyAlignment="1" applyProtection="1">
      <alignment horizontal="center" vertical="center"/>
      <protection locked="0"/>
    </xf>
    <xf numFmtId="0" fontId="0" fillId="0" borderId="0" xfId="0" applyFont="1" applyAlignment="1" applyProtection="1">
      <alignment horizontal="center" vertical="center" wrapText="1"/>
      <protection locked="0"/>
    </xf>
    <xf numFmtId="0" fontId="1" fillId="0" borderId="0" xfId="0" applyFont="1" applyAlignment="1" applyProtection="1">
      <alignment horizontal="center" vertical="center"/>
      <protection locked="0"/>
    </xf>
    <xf numFmtId="0" fontId="2" fillId="2" borderId="1" xfId="0" applyFont="1" applyFill="1" applyBorder="1" applyAlignment="1" applyProtection="1">
      <alignment horizontal="center" vertical="center"/>
    </xf>
    <xf numFmtId="0" fontId="3" fillId="2"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protection locked="0"/>
    </xf>
    <xf numFmtId="14" fontId="6" fillId="0" borderId="1" xfId="0" applyNumberFormat="1" applyFont="1" applyFill="1" applyBorder="1" applyAlignment="1" applyProtection="1">
      <alignment horizontal="center" vertical="center"/>
      <protection locked="0"/>
    </xf>
    <xf numFmtId="49" fontId="7" fillId="0" borderId="1" xfId="0" applyNumberFormat="1"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9" fillId="3"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0" fontId="10" fillId="0" borderId="1" xfId="0" applyFont="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11" fillId="4" borderId="1" xfId="0" applyFont="1" applyFill="1" applyBorder="1" applyAlignment="1" applyProtection="1">
      <alignment horizontal="right" vertical="center"/>
      <protection locked="0"/>
    </xf>
    <xf numFmtId="0" fontId="12" fillId="0" borderId="1" xfId="0" applyFont="1" applyFill="1" applyBorder="1" applyAlignment="1" applyProtection="1">
      <alignment horizontal="left" vertical="center" wrapText="1"/>
      <protection locked="0"/>
    </xf>
    <xf numFmtId="0" fontId="10" fillId="0" borderId="1" xfId="0" applyFont="1" applyFill="1" applyBorder="1" applyAlignment="1" applyProtection="1">
      <alignment horizontal="left" vertical="center" wrapText="1"/>
      <protection locked="0"/>
    </xf>
    <xf numFmtId="0" fontId="10" fillId="5" borderId="1" xfId="0" applyFont="1" applyFill="1" applyBorder="1" applyAlignment="1" applyProtection="1">
      <alignment horizontal="left" vertical="center" wrapText="1"/>
      <protection locked="0"/>
    </xf>
    <xf numFmtId="176" fontId="13" fillId="2" borderId="1" xfId="0" applyNumberFormat="1" applyFont="1" applyFill="1" applyBorder="1" applyAlignment="1" applyProtection="1">
      <alignment horizontal="center" vertical="center" wrapText="1"/>
    </xf>
    <xf numFmtId="0" fontId="13" fillId="2" borderId="1" xfId="0" applyFont="1" applyFill="1" applyBorder="1" applyAlignment="1" applyProtection="1">
      <alignment horizontal="center" vertical="center" wrapText="1"/>
    </xf>
    <xf numFmtId="176" fontId="14" fillId="0" borderId="1" xfId="0" applyNumberFormat="1" applyFont="1" applyFill="1" applyBorder="1" applyAlignment="1" applyProtection="1">
      <alignment horizontal="center" vertical="center"/>
      <protection locked="0"/>
    </xf>
    <xf numFmtId="176" fontId="14" fillId="0" borderId="1" xfId="0" applyNumberFormat="1" applyFont="1" applyFill="1" applyBorder="1" applyAlignment="1" applyProtection="1">
      <alignment horizontal="center" vertical="center"/>
    </xf>
    <xf numFmtId="0" fontId="15" fillId="0" borderId="1" xfId="0" applyFont="1" applyFill="1" applyBorder="1" applyAlignment="1" applyProtection="1">
      <alignment horizontal="center" vertical="center" wrapText="1"/>
    </xf>
    <xf numFmtId="176" fontId="16" fillId="0" borderId="1" xfId="0" applyNumberFormat="1" applyFont="1" applyFill="1" applyBorder="1" applyAlignment="1" applyProtection="1">
      <alignment horizontal="center" vertical="center"/>
      <protection locked="0"/>
    </xf>
    <xf numFmtId="176" fontId="17" fillId="0" borderId="1" xfId="0" applyNumberFormat="1" applyFont="1" applyFill="1" applyBorder="1" applyAlignment="1" applyProtection="1">
      <alignment horizontal="center" vertical="center"/>
      <protection locked="0"/>
    </xf>
    <xf numFmtId="0" fontId="10" fillId="4" borderId="2" xfId="0" applyFont="1" applyFill="1" applyBorder="1" applyAlignment="1" applyProtection="1">
      <alignment horizontal="center" vertical="center" wrapText="1"/>
    </xf>
    <xf numFmtId="0" fontId="10" fillId="4" borderId="3" xfId="0" applyFont="1" applyFill="1" applyBorder="1" applyAlignment="1" applyProtection="1">
      <alignment horizontal="center" vertical="center" wrapText="1"/>
    </xf>
    <xf numFmtId="0" fontId="18" fillId="4" borderId="2" xfId="0" applyFont="1" applyFill="1" applyBorder="1" applyAlignment="1" applyProtection="1">
      <alignment horizontal="center" vertical="center" wrapText="1"/>
    </xf>
    <xf numFmtId="0" fontId="18" fillId="4" borderId="4" xfId="0" applyFont="1" applyFill="1" applyBorder="1" applyAlignment="1" applyProtection="1">
      <alignment horizontal="center" vertical="center" wrapText="1"/>
    </xf>
    <xf numFmtId="0" fontId="18" fillId="4" borderId="3" xfId="0" applyFont="1" applyFill="1" applyBorder="1" applyAlignment="1" applyProtection="1">
      <alignment horizontal="center" vertical="center" wrapText="1"/>
    </xf>
    <xf numFmtId="176" fontId="19" fillId="4" borderId="2" xfId="0" applyNumberFormat="1" applyFont="1" applyFill="1" applyBorder="1" applyAlignment="1" applyProtection="1">
      <alignment horizontal="center" vertical="center" wrapText="1"/>
    </xf>
    <xf numFmtId="176" fontId="19" fillId="4" borderId="3" xfId="0" applyNumberFormat="1" applyFont="1" applyFill="1" applyBorder="1" applyAlignment="1" applyProtection="1">
      <alignment horizontal="center" vertical="center" wrapText="1"/>
    </xf>
    <xf numFmtId="176" fontId="19" fillId="4" borderId="4"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9" Type="http://schemas.openxmlformats.org/officeDocument/2006/relationships/image" Target="media/image9.jpeg"/><Relationship Id="rId8" Type="http://schemas.openxmlformats.org/officeDocument/2006/relationships/image" Target="media/image8.jpeg"/><Relationship Id="rId7" Type="http://schemas.openxmlformats.org/officeDocument/2006/relationships/image" Target="media/image7.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3" Type="http://schemas.openxmlformats.org/officeDocument/2006/relationships/image" Target="media/image3.jpeg"/><Relationship Id="rId2" Type="http://schemas.openxmlformats.org/officeDocument/2006/relationships/image" Target="media/image2.jpeg"/><Relationship Id="rId15" Type="http://schemas.openxmlformats.org/officeDocument/2006/relationships/image" Target="media/image15.jpeg"/><Relationship Id="rId14" Type="http://schemas.openxmlformats.org/officeDocument/2006/relationships/image" Target="media/image14.jpeg"/><Relationship Id="rId13" Type="http://schemas.openxmlformats.org/officeDocument/2006/relationships/image" Target="media/image13.jpeg"/><Relationship Id="rId12" Type="http://schemas.openxmlformats.org/officeDocument/2006/relationships/image" Target="media/image12.jpeg"/><Relationship Id="rId11" Type="http://schemas.openxmlformats.org/officeDocument/2006/relationships/image" Target="media/image11.jpeg"/><Relationship Id="rId10" Type="http://schemas.openxmlformats.org/officeDocument/2006/relationships/image" Target="media/image10.jpeg"/><Relationship Id="rId1" Type="http://schemas.openxmlformats.org/officeDocument/2006/relationships/image" Target="media/image1.jpeg"/></Relationships>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www.wps.cn/officeDocument/2020/cellImage" Target="cellimag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1"/>
  <sheetViews>
    <sheetView tabSelected="1" workbookViewId="0">
      <selection activeCell="J3" sqref="J3"/>
    </sheetView>
  </sheetViews>
  <sheetFormatPr defaultColWidth="9" defaultRowHeight="13.5"/>
  <cols>
    <col min="1" max="1" width="5.5" style="1" customWidth="1"/>
    <col min="2" max="2" width="9" style="1"/>
    <col min="3" max="3" width="6.25" style="1" customWidth="1"/>
    <col min="4" max="4" width="14.625" style="1" customWidth="1"/>
    <col min="5" max="5" width="10.875" style="1" customWidth="1"/>
    <col min="6" max="6" width="14.75" style="1" customWidth="1"/>
    <col min="7" max="7" width="12" style="3" customWidth="1"/>
    <col min="8" max="8" width="27.625" style="1" customWidth="1"/>
    <col min="9" max="9" width="11.625" style="1" customWidth="1"/>
    <col min="10" max="11" width="11.625" style="3" customWidth="1"/>
    <col min="12" max="12" width="10.625" style="3" customWidth="1"/>
    <col min="13" max="13" width="15.625" style="3" customWidth="1"/>
    <col min="14" max="16384" width="9" style="1"/>
  </cols>
  <sheetData>
    <row r="1" s="1" customFormat="1" ht="45" customHeight="1" spans="1:13">
      <c r="A1" s="4" t="s">
        <v>0</v>
      </c>
      <c r="G1" s="3"/>
      <c r="J1" s="3"/>
      <c r="K1" s="3"/>
      <c r="L1" s="3"/>
      <c r="M1" s="3"/>
    </row>
    <row r="2" s="1" customFormat="1" ht="25" customHeight="1" spans="1:13">
      <c r="A2" s="5" t="s">
        <v>1</v>
      </c>
      <c r="B2" s="5" t="s">
        <v>2</v>
      </c>
      <c r="C2" s="5" t="s">
        <v>3</v>
      </c>
      <c r="D2" s="6" t="s">
        <v>4</v>
      </c>
      <c r="E2" s="5" t="s">
        <v>5</v>
      </c>
      <c r="F2" s="5" t="s">
        <v>6</v>
      </c>
      <c r="G2" s="7" t="s">
        <v>7</v>
      </c>
      <c r="H2" s="7" t="s">
        <v>8</v>
      </c>
      <c r="I2" s="23" t="s">
        <v>9</v>
      </c>
      <c r="J2" s="24" t="s">
        <v>10</v>
      </c>
      <c r="K2" s="7" t="s">
        <v>11</v>
      </c>
      <c r="L2" s="7" t="s">
        <v>12</v>
      </c>
      <c r="M2" s="7" t="s">
        <v>13</v>
      </c>
    </row>
    <row r="3" s="2" customFormat="1" ht="220" customHeight="1" spans="1:13">
      <c r="A3" s="8">
        <v>1</v>
      </c>
      <c r="B3" s="9" t="s">
        <v>14</v>
      </c>
      <c r="C3" s="10" t="s">
        <v>15</v>
      </c>
      <c r="D3" s="11" t="s">
        <v>16</v>
      </c>
      <c r="E3" s="12" t="s">
        <v>17</v>
      </c>
      <c r="F3" s="12" t="s">
        <v>18</v>
      </c>
      <c r="G3" s="13" t="s">
        <v>19</v>
      </c>
      <c r="H3" s="8" t="str">
        <f>_xlfn.DISPIMG("ID_BAE218D0ECCB4D0983C331A6055EF874",1)</f>
        <v>=DISPIMG("ID_BAE218D0ECCB4D0983C331A6055EF874",1)</v>
      </c>
      <c r="I3" s="25">
        <v>135</v>
      </c>
      <c r="J3" s="26">
        <v>90</v>
      </c>
      <c r="K3" s="25"/>
      <c r="L3" s="27" t="str">
        <f>IF(K3="","未填",IF(K3&lt;J3,"符合",IF(K3=J3,"符合",IF(K3&gt;J3,"高于"))))</f>
        <v>未填</v>
      </c>
      <c r="M3" s="13" t="s">
        <v>20</v>
      </c>
    </row>
    <row r="4" s="2" customFormat="1" ht="220" customHeight="1" spans="1:13">
      <c r="A4" s="8">
        <v>2</v>
      </c>
      <c r="B4" s="9" t="s">
        <v>21</v>
      </c>
      <c r="C4" s="10" t="s">
        <v>15</v>
      </c>
      <c r="D4" s="12" t="s">
        <v>22</v>
      </c>
      <c r="E4" s="12" t="s">
        <v>17</v>
      </c>
      <c r="F4" s="12" t="s">
        <v>23</v>
      </c>
      <c r="G4" s="13" t="s">
        <v>19</v>
      </c>
      <c r="H4" s="8" t="str">
        <f>_xlfn.DISPIMG("ID_133D0E23D4314404A6BE2C094C024FDB",1)</f>
        <v>=DISPIMG("ID_133D0E23D4314404A6BE2C094C024FDB",1)</v>
      </c>
      <c r="I4" s="28">
        <v>218</v>
      </c>
      <c r="J4" s="26">
        <v>50</v>
      </c>
      <c r="K4" s="25"/>
      <c r="L4" s="27" t="str">
        <f t="shared" ref="L4:L17" si="0">IF(K4="","未填",IF(K4&lt;J4,"符合",IF(K4=J4,"符合",IF(K4&gt;J4,"高于"))))</f>
        <v>未填</v>
      </c>
      <c r="M4" s="13" t="s">
        <v>24</v>
      </c>
    </row>
    <row r="5" s="2" customFormat="1" ht="220" customHeight="1" spans="1:13">
      <c r="A5" s="8">
        <v>3</v>
      </c>
      <c r="B5" s="9" t="s">
        <v>25</v>
      </c>
      <c r="C5" s="10" t="s">
        <v>15</v>
      </c>
      <c r="D5" s="12" t="s">
        <v>26</v>
      </c>
      <c r="E5" s="12" t="s">
        <v>27</v>
      </c>
      <c r="F5" s="12" t="s">
        <v>28</v>
      </c>
      <c r="G5" s="13" t="s">
        <v>29</v>
      </c>
      <c r="H5" s="8" t="str">
        <f>_xlfn.DISPIMG("ID_269E7ADC4104438BBB1B17310AC854A8",1)</f>
        <v>=DISPIMG("ID_269E7ADC4104438BBB1B17310AC854A8",1)</v>
      </c>
      <c r="I5" s="25">
        <v>900</v>
      </c>
      <c r="J5" s="26">
        <v>240</v>
      </c>
      <c r="K5" s="25"/>
      <c r="L5" s="27" t="str">
        <f t="shared" si="0"/>
        <v>未填</v>
      </c>
      <c r="M5" s="13"/>
    </row>
    <row r="6" s="2" customFormat="1" ht="220" customHeight="1" spans="1:13">
      <c r="A6" s="8">
        <v>4</v>
      </c>
      <c r="B6" s="9" t="s">
        <v>30</v>
      </c>
      <c r="C6" s="10" t="s">
        <v>15</v>
      </c>
      <c r="D6" s="11" t="s">
        <v>31</v>
      </c>
      <c r="E6" s="12" t="s">
        <v>27</v>
      </c>
      <c r="F6" s="12" t="s">
        <v>32</v>
      </c>
      <c r="G6" s="13" t="s">
        <v>29</v>
      </c>
      <c r="H6" s="8" t="str">
        <f>_xlfn.DISPIMG("ID_15A6889BAC0D4289B7C7248914D2D8C1",1)</f>
        <v>=DISPIMG("ID_15A6889BAC0D4289B7C7248914D2D8C1",1)</v>
      </c>
      <c r="I6" s="25">
        <v>368</v>
      </c>
      <c r="J6" s="26">
        <v>330</v>
      </c>
      <c r="K6" s="25"/>
      <c r="L6" s="27" t="str">
        <f t="shared" si="0"/>
        <v>未填</v>
      </c>
      <c r="M6" s="13"/>
    </row>
    <row r="7" s="2" customFormat="1" ht="220" customHeight="1" spans="1:13">
      <c r="A7" s="8">
        <v>5</v>
      </c>
      <c r="B7" s="9" t="s">
        <v>33</v>
      </c>
      <c r="C7" s="10" t="s">
        <v>15</v>
      </c>
      <c r="D7" s="12" t="s">
        <v>34</v>
      </c>
      <c r="E7" s="12" t="s">
        <v>35</v>
      </c>
      <c r="F7" s="12" t="s">
        <v>36</v>
      </c>
      <c r="G7" s="13" t="s">
        <v>29</v>
      </c>
      <c r="H7" s="8" t="str">
        <f>_xlfn.DISPIMG("ID_5DC79624A29940489220E8D4DEB6B51F",1)</f>
        <v>=DISPIMG("ID_5DC79624A29940489220E8D4DEB6B51F",1)</v>
      </c>
      <c r="I7" s="28">
        <v>459</v>
      </c>
      <c r="J7" s="26">
        <v>385</v>
      </c>
      <c r="K7" s="25"/>
      <c r="L7" s="27" t="str">
        <f t="shared" si="0"/>
        <v>未填</v>
      </c>
      <c r="M7" s="13"/>
    </row>
    <row r="8" s="2" customFormat="1" ht="220" customHeight="1" spans="1:13">
      <c r="A8" s="8">
        <v>6</v>
      </c>
      <c r="B8" s="9" t="s">
        <v>37</v>
      </c>
      <c r="C8" s="10" t="s">
        <v>15</v>
      </c>
      <c r="D8" s="11" t="s">
        <v>38</v>
      </c>
      <c r="E8" s="12" t="s">
        <v>35</v>
      </c>
      <c r="F8" s="12" t="s">
        <v>36</v>
      </c>
      <c r="G8" s="13" t="s">
        <v>29</v>
      </c>
      <c r="H8" s="8" t="str">
        <f>_xlfn.DISPIMG("ID_2CEAF9D51A30461E81E2FCC97F7F66D8",1)</f>
        <v>=DISPIMG("ID_2CEAF9D51A30461E81E2FCC97F7F66D8",1)</v>
      </c>
      <c r="I8" s="25">
        <v>419</v>
      </c>
      <c r="J8" s="26">
        <v>300</v>
      </c>
      <c r="K8" s="25"/>
      <c r="L8" s="27" t="str">
        <f t="shared" si="0"/>
        <v>未填</v>
      </c>
      <c r="M8" s="13"/>
    </row>
    <row r="9" s="2" customFormat="1" ht="220" customHeight="1" spans="1:13">
      <c r="A9" s="8">
        <v>7</v>
      </c>
      <c r="B9" s="9" t="s">
        <v>39</v>
      </c>
      <c r="C9" s="10" t="s">
        <v>15</v>
      </c>
      <c r="D9" s="11" t="s">
        <v>40</v>
      </c>
      <c r="E9" s="12" t="s">
        <v>41</v>
      </c>
      <c r="F9" s="12" t="s">
        <v>42</v>
      </c>
      <c r="G9" s="13" t="s">
        <v>29</v>
      </c>
      <c r="H9" s="8" t="str">
        <f>_xlfn.DISPIMG("ID_3DF38B0004794DEDA0970FE8490B9E7B",1)</f>
        <v>=DISPIMG("ID_3DF38B0004794DEDA0970FE8490B9E7B",1)</v>
      </c>
      <c r="I9" s="29">
        <v>999</v>
      </c>
      <c r="J9" s="26">
        <v>730</v>
      </c>
      <c r="K9" s="25"/>
      <c r="L9" s="27" t="str">
        <f t="shared" si="0"/>
        <v>未填</v>
      </c>
      <c r="M9" s="13"/>
    </row>
    <row r="10" s="2" customFormat="1" ht="220" customHeight="1" spans="1:13">
      <c r="A10" s="8">
        <v>8</v>
      </c>
      <c r="B10" s="9" t="s">
        <v>43</v>
      </c>
      <c r="C10" s="10" t="s">
        <v>15</v>
      </c>
      <c r="D10" s="11" t="s">
        <v>44</v>
      </c>
      <c r="E10" s="12" t="s">
        <v>41</v>
      </c>
      <c r="F10" s="12" t="s">
        <v>42</v>
      </c>
      <c r="G10" s="13" t="s">
        <v>29</v>
      </c>
      <c r="H10" s="8" t="str">
        <f>_xlfn.DISPIMG("ID_486C5FF4C79A4242A13EBEFF64BF4DEE",1)</f>
        <v>=DISPIMG("ID_486C5FF4C79A4242A13EBEFF64BF4DEE",1)</v>
      </c>
      <c r="I10" s="29">
        <v>1699</v>
      </c>
      <c r="J10" s="26">
        <v>1235</v>
      </c>
      <c r="K10" s="25"/>
      <c r="L10" s="27" t="str">
        <f t="shared" si="0"/>
        <v>未填</v>
      </c>
      <c r="M10" s="13"/>
    </row>
    <row r="11" s="2" customFormat="1" ht="220" customHeight="1" spans="1:13">
      <c r="A11" s="8">
        <v>9</v>
      </c>
      <c r="B11" s="9" t="s">
        <v>45</v>
      </c>
      <c r="C11" s="10" t="s">
        <v>15</v>
      </c>
      <c r="D11" s="12" t="s">
        <v>46</v>
      </c>
      <c r="E11" s="12" t="s">
        <v>17</v>
      </c>
      <c r="F11" s="12" t="s">
        <v>47</v>
      </c>
      <c r="G11" s="13" t="s">
        <v>29</v>
      </c>
      <c r="H11" s="8" t="str">
        <f>_xlfn.DISPIMG("ID_BEA47F55E8A543698F39465F781BBA1C",1)</f>
        <v>=DISPIMG("ID_BEA47F55E8A543698F39465F781BBA1C",1)</v>
      </c>
      <c r="I11" s="28">
        <v>299</v>
      </c>
      <c r="J11" s="26">
        <v>130</v>
      </c>
      <c r="K11" s="25"/>
      <c r="L11" s="27" t="str">
        <f t="shared" si="0"/>
        <v>未填</v>
      </c>
      <c r="M11" s="13" t="s">
        <v>48</v>
      </c>
    </row>
    <row r="12" s="2" customFormat="1" ht="220" customHeight="1" spans="1:13">
      <c r="A12" s="8">
        <v>10</v>
      </c>
      <c r="B12" s="9" t="s">
        <v>49</v>
      </c>
      <c r="C12" s="10" t="s">
        <v>15</v>
      </c>
      <c r="D12" s="11" t="s">
        <v>50</v>
      </c>
      <c r="E12" s="12" t="s">
        <v>51</v>
      </c>
      <c r="F12" s="12" t="s">
        <v>52</v>
      </c>
      <c r="G12" s="13" t="s">
        <v>53</v>
      </c>
      <c r="H12" s="8" t="str">
        <f>_xlfn.DISPIMG("ID_F3F568E976614484A8D6AA209137F1F1",1)</f>
        <v>=DISPIMG("ID_F3F568E976614484A8D6AA209137F1F1",1)</v>
      </c>
      <c r="I12" s="25">
        <v>180</v>
      </c>
      <c r="J12" s="26">
        <v>174</v>
      </c>
      <c r="K12" s="25"/>
      <c r="L12" s="27" t="str">
        <f t="shared" si="0"/>
        <v>未填</v>
      </c>
      <c r="M12" s="13"/>
    </row>
    <row r="13" s="2" customFormat="1" ht="220" customHeight="1" spans="1:13">
      <c r="A13" s="8">
        <v>11</v>
      </c>
      <c r="B13" s="9" t="s">
        <v>54</v>
      </c>
      <c r="C13" s="10" t="s">
        <v>15</v>
      </c>
      <c r="D13" s="11" t="s">
        <v>55</v>
      </c>
      <c r="E13" s="12" t="s">
        <v>51</v>
      </c>
      <c r="F13" s="12" t="s">
        <v>52</v>
      </c>
      <c r="G13" s="13" t="s">
        <v>53</v>
      </c>
      <c r="H13" s="8" t="str">
        <f>_xlfn.DISPIMG("ID_836367389F9A4AA9BFA72FEBA16B3783",1)</f>
        <v>=DISPIMG("ID_836367389F9A4AA9BFA72FEBA16B3783",1)</v>
      </c>
      <c r="I13" s="25">
        <v>388</v>
      </c>
      <c r="J13" s="26">
        <v>308</v>
      </c>
      <c r="K13" s="25"/>
      <c r="L13" s="27" t="str">
        <f t="shared" si="0"/>
        <v>未填</v>
      </c>
      <c r="M13" s="13"/>
    </row>
    <row r="14" s="2" customFormat="1" ht="220" customHeight="1" spans="1:13">
      <c r="A14" s="8">
        <v>12</v>
      </c>
      <c r="B14" s="9" t="s">
        <v>56</v>
      </c>
      <c r="C14" s="10" t="s">
        <v>15</v>
      </c>
      <c r="D14" s="12" t="s">
        <v>57</v>
      </c>
      <c r="E14" s="12" t="s">
        <v>51</v>
      </c>
      <c r="F14" s="12" t="s">
        <v>58</v>
      </c>
      <c r="G14" s="13" t="s">
        <v>19</v>
      </c>
      <c r="H14" s="8" t="str">
        <f>_xlfn.DISPIMG("ID_F8B6F1A5E35640469629225749B47028",1)</f>
        <v>=DISPIMG("ID_F8B6F1A5E35640469629225749B47028",1)</v>
      </c>
      <c r="I14" s="28">
        <v>269</v>
      </c>
      <c r="J14" s="26">
        <v>260</v>
      </c>
      <c r="K14" s="25"/>
      <c r="L14" s="27" t="str">
        <f t="shared" si="0"/>
        <v>未填</v>
      </c>
      <c r="M14" s="13"/>
    </row>
    <row r="15" s="2" customFormat="1" ht="220" customHeight="1" spans="1:13">
      <c r="A15" s="8">
        <v>13</v>
      </c>
      <c r="B15" s="9" t="s">
        <v>59</v>
      </c>
      <c r="C15" s="10" t="s">
        <v>15</v>
      </c>
      <c r="D15" s="12" t="s">
        <v>60</v>
      </c>
      <c r="E15" s="12" t="s">
        <v>51</v>
      </c>
      <c r="F15" s="12" t="s">
        <v>58</v>
      </c>
      <c r="G15" s="13" t="s">
        <v>19</v>
      </c>
      <c r="H15" s="8" t="str">
        <f>_xlfn.DISPIMG("ID_D3671992447D48329687AE025E3C6024",1)</f>
        <v>=DISPIMG("ID_D3671992447D48329687AE025E3C6024",1)</v>
      </c>
      <c r="I15" s="28">
        <v>273</v>
      </c>
      <c r="J15" s="26">
        <v>260</v>
      </c>
      <c r="K15" s="25"/>
      <c r="L15" s="27" t="str">
        <f t="shared" si="0"/>
        <v>未填</v>
      </c>
      <c r="M15" s="13"/>
    </row>
    <row r="16" s="2" customFormat="1" ht="200" customHeight="1" spans="1:13">
      <c r="A16" s="8">
        <v>14</v>
      </c>
      <c r="B16" s="9" t="s">
        <v>61</v>
      </c>
      <c r="C16" s="10" t="s">
        <v>15</v>
      </c>
      <c r="D16" s="11" t="s">
        <v>62</v>
      </c>
      <c r="E16" s="12" t="s">
        <v>51</v>
      </c>
      <c r="F16" s="12" t="s">
        <v>63</v>
      </c>
      <c r="G16" s="13" t="s">
        <v>53</v>
      </c>
      <c r="H16" s="8" t="str">
        <f>_xlfn.DISPIMG("ID_357FD3354352431C97CCF61763A6C6B7",1)</f>
        <v>=DISPIMG("ID_357FD3354352431C97CCF61763A6C6B7",1)</v>
      </c>
      <c r="I16" s="25">
        <v>320</v>
      </c>
      <c r="J16" s="26">
        <v>200</v>
      </c>
      <c r="K16" s="25"/>
      <c r="L16" s="27" t="str">
        <f t="shared" si="0"/>
        <v>未填</v>
      </c>
      <c r="M16" s="13"/>
    </row>
    <row r="17" ht="200" customHeight="1" spans="1:13">
      <c r="A17" s="8">
        <v>15</v>
      </c>
      <c r="B17" s="14" t="s">
        <v>64</v>
      </c>
      <c r="C17" s="10" t="s">
        <v>15</v>
      </c>
      <c r="D17" s="11" t="s">
        <v>65</v>
      </c>
      <c r="E17" s="12" t="s">
        <v>51</v>
      </c>
      <c r="F17" s="12" t="s">
        <v>63</v>
      </c>
      <c r="G17" s="15" t="s">
        <v>53</v>
      </c>
      <c r="H17" s="16" t="str">
        <f>_xlfn.DISPIMG("ID_526F9FDDB6A845669A251AB58DEE2F5C",1)</f>
        <v>=DISPIMG("ID_526F9FDDB6A845669A251AB58DEE2F5C",1)</v>
      </c>
      <c r="I17" s="25">
        <v>395</v>
      </c>
      <c r="J17" s="26">
        <v>200</v>
      </c>
      <c r="K17" s="25"/>
      <c r="L17" s="27" t="str">
        <f t="shared" si="0"/>
        <v>未填</v>
      </c>
      <c r="M17" s="13"/>
    </row>
    <row r="18" ht="20" customHeight="1" spans="1:13">
      <c r="A18" s="17" t="s">
        <v>66</v>
      </c>
      <c r="B18" s="18"/>
      <c r="C18" s="17"/>
      <c r="D18" s="17"/>
      <c r="E18" s="17"/>
      <c r="F18" s="17"/>
      <c r="G18" s="17"/>
      <c r="H18" s="19" t="s">
        <v>67</v>
      </c>
      <c r="I18" s="30" t="s">
        <v>68</v>
      </c>
      <c r="J18" s="31"/>
      <c r="K18" s="32" t="s">
        <v>69</v>
      </c>
      <c r="L18" s="33"/>
      <c r="M18" s="34"/>
    </row>
    <row r="19" ht="35" customHeight="1" spans="1:13">
      <c r="A19" s="17"/>
      <c r="B19" s="17"/>
      <c r="C19" s="17"/>
      <c r="D19" s="17"/>
      <c r="E19" s="17"/>
      <c r="F19" s="17"/>
      <c r="G19" s="17"/>
      <c r="H19" s="19"/>
      <c r="I19" s="35">
        <f>SUM(J3:J17)</f>
        <v>4892</v>
      </c>
      <c r="J19" s="36"/>
      <c r="K19" s="35">
        <f>SUM(K3:K17)</f>
        <v>0</v>
      </c>
      <c r="L19" s="37"/>
      <c r="M19" s="36"/>
    </row>
    <row r="20" ht="35" customHeight="1" spans="1:13">
      <c r="A20" s="20" t="s">
        <v>70</v>
      </c>
      <c r="B20" s="21"/>
      <c r="C20" s="21"/>
      <c r="D20" s="21"/>
      <c r="E20" s="21"/>
      <c r="F20" s="21"/>
      <c r="G20" s="21"/>
      <c r="H20" s="21"/>
      <c r="I20" s="21"/>
      <c r="J20" s="21"/>
      <c r="K20" s="21"/>
      <c r="L20" s="21"/>
      <c r="M20" s="21"/>
    </row>
    <row r="21" ht="105" customHeight="1" spans="1:13">
      <c r="A21" s="22" t="s">
        <v>71</v>
      </c>
      <c r="B21" s="22"/>
      <c r="C21" s="22"/>
      <c r="D21" s="22"/>
      <c r="E21" s="22"/>
      <c r="F21" s="22"/>
      <c r="G21" s="22"/>
      <c r="H21" s="22"/>
      <c r="I21" s="22"/>
      <c r="J21" s="22"/>
      <c r="K21" s="22"/>
      <c r="L21" s="22"/>
      <c r="M21" s="22"/>
    </row>
  </sheetData>
  <sheetProtection algorithmName="SHA-512" hashValue="MNuobKBqmDDyP0CQohQPMMgXISsXafGV93vQuaiz5KgXqGJE3OcuarvPlIuIbvyupxIcDzeS0bXh8IHwkW1dLw==" saltValue="WLPoGFePZXP/rmTSrYuZyg==" spinCount="100000" sheet="1" objects="1"/>
  <mergeCells count="9">
    <mergeCell ref="A1:M1"/>
    <mergeCell ref="I18:J18"/>
    <mergeCell ref="K18:M18"/>
    <mergeCell ref="I19:J19"/>
    <mergeCell ref="K19:M19"/>
    <mergeCell ref="A20:M20"/>
    <mergeCell ref="A21:M21"/>
    <mergeCell ref="H18:H19"/>
    <mergeCell ref="A18:G19"/>
  </mergeCells>
  <pageMargins left="0.196527777777778" right="0.196527777777778" top="0.196527777777778" bottom="0.196527777777778" header="0.5" footer="0.5"/>
  <pageSetup paperSize="9" scale="67" fitToHeight="0" orientation="portrait"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5"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报价单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2022-10-25T09:50:00Z</dcterms:created>
  <dcterms:modified xsi:type="dcterms:W3CDTF">2026-07-07T07:49:22Z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3FEAD6880E9640A5AF990B6D38A82A74_13</vt:lpwstr>
  </property>
  <property fmtid="{D5CDD505-2E9C-101B-9397-08002B2CF9AE}" pid="3" name="KSOProductBuildVer">
    <vt:lpwstr>2052-12.9.0.21300</vt:lpwstr>
  </property>
</Properties>
</file>