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扣押物清单" sheetId="2" r:id="rId1"/>
    <sheet name="Sheet3" sheetId="3" r:id="rId2"/>
  </sheets>
  <definedNames>
    <definedName name="_xlnm._FilterDatabase" localSheetId="0" hidden="1">扣押物清单!$A$2:$G$2</definedName>
    <definedName name="_xlnm.Print_Titles" localSheetId="0">扣押物清单!$2:$2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9" name="ID_477FB9EF4CEA457C8D87DDC7DC3DF4A0" descr="78.摊位（广式牛杂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3975" y="104373045"/>
          <a:ext cx="1920240" cy="1443355"/>
        </a:xfrm>
        <a:prstGeom prst="rect">
          <a:avLst/>
        </a:prstGeom>
      </xdr:spPr>
    </xdr:pic>
  </etc:cellImage>
  <etc:cellImage>
    <xdr:pic>
      <xdr:nvPicPr>
        <xdr:cNvPr id="78" name="ID_6F5B49C868DA4F0A9B8797A3F501E468" descr="77.摊位（老潼关肉夹镆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4925" y="102893495"/>
          <a:ext cx="1920240" cy="1440180"/>
        </a:xfrm>
        <a:prstGeom prst="rect">
          <a:avLst/>
        </a:prstGeom>
      </xdr:spPr>
    </xdr:pic>
  </etc:cellImage>
  <etc:cellImage>
    <xdr:pic>
      <xdr:nvPicPr>
        <xdr:cNvPr id="3" name="ID_3F1CDB12BEE5478194A26EC0B3E00FC7" descr="2.广告牌(来自大自然的农家纯正蜂蜜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65715" y="3333750"/>
          <a:ext cx="1546860" cy="2065020"/>
        </a:xfrm>
        <a:prstGeom prst="rect">
          <a:avLst/>
        </a:prstGeom>
      </xdr:spPr>
    </xdr:pic>
  </etc:cellImage>
  <etc:cellImage>
    <xdr:pic>
      <xdr:nvPicPr>
        <xdr:cNvPr id="66" name="ID_15D03E145D0348E9B679698D42546215" descr="65.移动摊位（卤侠派）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04450" y="89555320"/>
          <a:ext cx="1920240" cy="1443355"/>
        </a:xfrm>
        <a:prstGeom prst="rect">
          <a:avLst/>
        </a:prstGeom>
      </xdr:spPr>
    </xdr:pic>
  </etc:cellImage>
  <etc:cellImage>
    <xdr:pic>
      <xdr:nvPicPr>
        <xdr:cNvPr id="71" name="ID_C889CC5547594E0288B538107C39D308" descr="70.摊位（黑糖珍珠奶茶）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04450" y="92904945"/>
          <a:ext cx="1920240" cy="1440180"/>
        </a:xfrm>
        <a:prstGeom prst="rect">
          <a:avLst/>
        </a:prstGeom>
      </xdr:spPr>
    </xdr:pic>
  </etc:cellImage>
  <etc:cellImage>
    <xdr:pic>
      <xdr:nvPicPr>
        <xdr:cNvPr id="72" name="ID_1F4CD78423B94462BEA9418727F9C056" descr="71.摊位（炒饭、炒粉）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194925" y="94378145"/>
          <a:ext cx="1920240" cy="1446530"/>
        </a:xfrm>
        <a:prstGeom prst="rect">
          <a:avLst/>
        </a:prstGeom>
      </xdr:spPr>
    </xdr:pic>
  </etc:cellImage>
  <etc:cellImage>
    <xdr:pic>
      <xdr:nvPicPr>
        <xdr:cNvPr id="77" name="ID_C46AF9D8FE4E48F5B5ECF8D12F1446B6" descr="76.摊位（潮灿虾滑蚝烙）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194925" y="101477445"/>
          <a:ext cx="1920240" cy="1440180"/>
        </a:xfrm>
        <a:prstGeom prst="rect">
          <a:avLst/>
        </a:prstGeom>
      </xdr:spPr>
    </xdr:pic>
  </etc:cellImage>
  <etc:cellImage>
    <xdr:pic>
      <xdr:nvPicPr>
        <xdr:cNvPr id="83" name="ID_D2E11EF24C7C4412A6AEBED62617294B" descr="82.筛盘8个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223500" y="109640370"/>
          <a:ext cx="1920240" cy="1446530"/>
        </a:xfrm>
        <a:prstGeom prst="rect">
          <a:avLst/>
        </a:prstGeom>
      </xdr:spPr>
    </xdr:pic>
  </etc:cellImage>
  <etc:cellImage>
    <xdr:pic>
      <xdr:nvPicPr>
        <xdr:cNvPr id="17" name="ID_EF6218DD1230425D92525651ECA27E1D" descr="7.不锈钢台，数量6张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213975" y="111133255"/>
          <a:ext cx="1979295" cy="1485265"/>
        </a:xfrm>
        <a:prstGeom prst="rect">
          <a:avLst/>
        </a:prstGeom>
      </xdr:spPr>
    </xdr:pic>
  </etc:cellImage>
  <etc:cellImage>
    <xdr:pic>
      <xdr:nvPicPr>
        <xdr:cNvPr id="31" name="ID_A8F9DFCB4F3446139471DF8E076D9F55" descr="15.电冰箱（雪花牌）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204450" y="116409470"/>
          <a:ext cx="1828800" cy="1372235"/>
        </a:xfrm>
        <a:prstGeom prst="rect">
          <a:avLst/>
        </a:prstGeom>
      </xdr:spPr>
    </xdr:pic>
  </etc:cellImage>
  <etc:cellImage>
    <xdr:pic>
      <xdr:nvPicPr>
        <xdr:cNvPr id="32" name="ID_7059AD0567AE4963A508FB67BB25F278" descr="61.电冰箱（白色）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213975" y="117819170"/>
          <a:ext cx="1920240" cy="1446530"/>
        </a:xfrm>
        <a:prstGeom prst="rect">
          <a:avLst/>
        </a:prstGeom>
      </xdr:spPr>
    </xdr:pic>
  </etc:cellImage>
  <etc:cellImage>
    <xdr:pic>
      <xdr:nvPicPr>
        <xdr:cNvPr id="41" name="ID_53FE3CAFFAB545BE812C3E50BA1BF901" descr="23.保温桶3个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204450" y="119387620"/>
          <a:ext cx="1829435" cy="1377315"/>
        </a:xfrm>
        <a:prstGeom prst="rect">
          <a:avLst/>
        </a:prstGeom>
      </xdr:spPr>
    </xdr:pic>
  </etc:cellImage>
  <etc:cellImage>
    <xdr:pic>
      <xdr:nvPicPr>
        <xdr:cNvPr id="43" name="ID_078A29095BD1404D885CAB44DCE80447" descr="16.保温桶9个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213975" y="120808750"/>
          <a:ext cx="1873885" cy="1407795"/>
        </a:xfrm>
        <a:prstGeom prst="rect">
          <a:avLst/>
        </a:prstGeom>
      </xdr:spPr>
    </xdr:pic>
  </etc:cellImage>
  <etc:cellImage>
    <xdr:pic>
      <xdr:nvPicPr>
        <xdr:cNvPr id="46" name="ID_32A99B18E67043D39577C75BD1124802" descr="45.手拉斗车（红色）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223500" y="122283220"/>
          <a:ext cx="1920240" cy="1446530"/>
        </a:xfrm>
        <a:prstGeom prst="rect">
          <a:avLst/>
        </a:prstGeom>
      </xdr:spPr>
    </xdr:pic>
  </etc:cellImage>
  <etc:cellImage>
    <xdr:pic>
      <xdr:nvPicPr>
        <xdr:cNvPr id="54" name="ID_5338BF7B44F24FA7A53ED61C8054CA53" descr="53.混凝土整平机（橙色）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194925" y="127487045"/>
          <a:ext cx="1920240" cy="1440180"/>
        </a:xfrm>
        <a:prstGeom prst="rect">
          <a:avLst/>
        </a:prstGeom>
      </xdr:spPr>
    </xdr:pic>
  </etc:cellImage>
  <etc:cellImage>
    <xdr:pic>
      <xdr:nvPicPr>
        <xdr:cNvPr id="55" name="ID_C008AC1F92354404AABE30F52E242D83" descr="54.混凝土切割机（百力得BLD-500）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213975" y="128985645"/>
          <a:ext cx="1920240" cy="1446530"/>
        </a:xfrm>
        <a:prstGeom prst="rect">
          <a:avLst/>
        </a:prstGeom>
      </xdr:spPr>
    </xdr:pic>
  </etc:cellImage>
  <etc:cellImage>
    <xdr:pic>
      <xdr:nvPicPr>
        <xdr:cNvPr id="91" name="ID_5B465AA0E4FC4DCDB6599BAA8C7F34E1" descr="55.混凝土整平机（浅蓝色）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204450" y="130528695"/>
          <a:ext cx="1920240" cy="1446530"/>
        </a:xfrm>
        <a:prstGeom prst="rect">
          <a:avLst/>
        </a:prstGeom>
      </xdr:spPr>
    </xdr:pic>
  </etc:cellImage>
  <etc:cellImage>
    <xdr:pic>
      <xdr:nvPicPr>
        <xdr:cNvPr id="62" name="ID_FF17672E15894DE39C56B70DD0443920" descr="40.不锈钢架（3层）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194925" y="135761095"/>
          <a:ext cx="1920240" cy="1440180"/>
        </a:xfrm>
        <a:prstGeom prst="rect">
          <a:avLst/>
        </a:prstGeom>
      </xdr:spPr>
    </xdr:pic>
  </etc:cellImage>
  <etc:cellImage>
    <xdr:pic>
      <xdr:nvPicPr>
        <xdr:cNvPr id="65" name="ID_BDCF38F6DAC84756A077BA2B4604115A" descr="42.不锈钢架（可移动）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204450" y="137189845"/>
          <a:ext cx="1920240" cy="1443355"/>
        </a:xfrm>
        <a:prstGeom prst="rect">
          <a:avLst/>
        </a:prstGeom>
      </xdr:spPr>
    </xdr:pic>
  </etc:cellImage>
  <etc:cellImage>
    <xdr:pic>
      <xdr:nvPicPr>
        <xdr:cNvPr id="67" name="ID_EFDB4E9EEAEC49D3BFC4AECD659AA404" descr="43.胶凳8张，胶筛4个，木桌3张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194925" y="138691620"/>
          <a:ext cx="1920240" cy="1440180"/>
        </a:xfrm>
        <a:prstGeom prst="rect">
          <a:avLst/>
        </a:prstGeom>
      </xdr:spPr>
    </xdr:pic>
  </etc:cellImage>
  <etc:cellImage>
    <xdr:pic>
      <xdr:nvPicPr>
        <xdr:cNvPr id="92" name="ID_5647F93697F24480999504157B253627" descr="食仓铁架（80个）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0223500" y="143863695"/>
          <a:ext cx="1920240" cy="1446530"/>
        </a:xfrm>
        <a:prstGeom prst="rect">
          <a:avLst/>
        </a:prstGeom>
      </xdr:spPr>
    </xdr:pic>
  </etc:cellImage>
  <etc:cellImage>
    <xdr:pic>
      <xdr:nvPicPr>
        <xdr:cNvPr id="93" name="ID_7C8BA6E92333465481DD30B107D4F079" descr="6.广告牌（专业诚信黄金钻石名表名包名酒名烟高价回收）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299700" y="6259195"/>
          <a:ext cx="1525270" cy="2037715"/>
        </a:xfrm>
        <a:prstGeom prst="rect">
          <a:avLst/>
        </a:prstGeom>
      </xdr:spPr>
    </xdr:pic>
  </etc:cellImage>
  <etc:cellImage>
    <xdr:pic>
      <xdr:nvPicPr>
        <xdr:cNvPr id="94" name="ID_B95D2A5DE07D4FBFA955442FDD75115C" descr="8.广告牌（高价收车、特惠保险代办年审）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293350" y="8338820"/>
          <a:ext cx="1528445" cy="2044065"/>
        </a:xfrm>
        <a:prstGeom prst="rect">
          <a:avLst/>
        </a:prstGeom>
      </xdr:spPr>
    </xdr:pic>
  </etc:cellImage>
  <etc:cellImage>
    <xdr:pic>
      <xdr:nvPicPr>
        <xdr:cNvPr id="95" name="ID_A236C73B57E444E6874FA956BD00EC14" descr="9.广告牌（润林废品站）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299700" y="10424795"/>
          <a:ext cx="1527175" cy="2040890"/>
        </a:xfrm>
        <a:prstGeom prst="rect">
          <a:avLst/>
        </a:prstGeom>
      </xdr:spPr>
    </xdr:pic>
  </etc:cellImage>
  <etc:cellImage>
    <xdr:pic>
      <xdr:nvPicPr>
        <xdr:cNvPr id="96" name="ID_D5E14A2E52194945B98939B6ECF66A8C" descr="10.广告牌（金包银首饰专卖店回收鉴定黄金、名表、名包、数码、二手车）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299700" y="12536170"/>
          <a:ext cx="1530350" cy="2037715"/>
        </a:xfrm>
        <a:prstGeom prst="rect">
          <a:avLst/>
        </a:prstGeom>
      </xdr:spPr>
    </xdr:pic>
  </etc:cellImage>
  <etc:cellImage>
    <xdr:pic>
      <xdr:nvPicPr>
        <xdr:cNvPr id="100" name="ID_1EFF1C7526C748A6BD9D9B69A0AD5B8E" descr="12.广告牌（富望生态农庄柴火烧鹅）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245090" y="16635095"/>
          <a:ext cx="1524635" cy="2037715"/>
        </a:xfrm>
        <a:prstGeom prst="rect">
          <a:avLst/>
        </a:prstGeom>
      </xdr:spPr>
    </xdr:pic>
  </etc:cellImage>
  <etc:cellImage>
    <xdr:pic>
      <xdr:nvPicPr>
        <xdr:cNvPr id="101" name="ID_6FB7B38F61E54E3F9C3FF27718C8FB75" descr="13.广告牌（品牌服装店）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H="1">
          <a:off x="10198735" y="18628360"/>
          <a:ext cx="1528445" cy="2037715"/>
        </a:xfrm>
        <a:prstGeom prst="rect">
          <a:avLst/>
        </a:prstGeom>
      </xdr:spPr>
    </xdr:pic>
  </etc:cellImage>
  <etc:cellImage>
    <xdr:pic>
      <xdr:nvPicPr>
        <xdr:cNvPr id="103" name="ID_C390EC6182D54D96AFFCAF85342A2A2D" descr="49.广告牌（市容环境示范路）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204450" y="22949535"/>
          <a:ext cx="1548130" cy="1163320"/>
        </a:xfrm>
        <a:prstGeom prst="rect">
          <a:avLst/>
        </a:prstGeom>
      </xdr:spPr>
    </xdr:pic>
  </etc:cellImage>
  <etc:cellImage>
    <xdr:pic>
      <xdr:nvPicPr>
        <xdr:cNvPr id="105" name="ID_262DC064A85F4198AA26C6C650DFD470" descr="51.广告牌（贵州纯天然苗药祖传秘方）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9968230" y="24407495"/>
          <a:ext cx="2007870" cy="1511935"/>
        </a:xfrm>
        <a:prstGeom prst="rect">
          <a:avLst/>
        </a:prstGeom>
      </xdr:spPr>
    </xdr:pic>
  </etc:cellImage>
  <etc:cellImage>
    <xdr:pic>
      <xdr:nvPicPr>
        <xdr:cNvPr id="106" name="ID_F321CE1DDC154F78B401457A5365D1CA" descr="56.广告牌（石磨肠粉）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0224770" y="26023570"/>
          <a:ext cx="1527175" cy="2037715"/>
        </a:xfrm>
        <a:prstGeom prst="rect">
          <a:avLst/>
        </a:prstGeom>
      </xdr:spPr>
    </xdr:pic>
  </etc:cellImage>
  <etc:cellImage>
    <xdr:pic>
      <xdr:nvPicPr>
        <xdr:cNvPr id="107" name="ID_C00AFEAB05584B99BE8D9391F208DE54" descr="57.广告牌（废品站）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0253345" y="28196540"/>
          <a:ext cx="1522095" cy="2040890"/>
        </a:xfrm>
        <a:prstGeom prst="rect">
          <a:avLst/>
        </a:prstGeom>
      </xdr:spPr>
    </xdr:pic>
  </etc:cellImage>
  <etc:cellImage>
    <xdr:pic>
      <xdr:nvPicPr>
        <xdr:cNvPr id="108" name="ID_3356E2316A8B4DFFB6F50AB291531D4C" descr="58.广告牌（广发废品站）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0300970" y="30214570"/>
          <a:ext cx="1527175" cy="2037715"/>
        </a:xfrm>
        <a:prstGeom prst="rect">
          <a:avLst/>
        </a:prstGeom>
      </xdr:spPr>
    </xdr:pic>
  </etc:cellImage>
  <etc:cellImage>
    <xdr:pic>
      <xdr:nvPicPr>
        <xdr:cNvPr id="109" name="ID_EFFAD3AEBE2F414585611FF685C25EC2" descr="59.广告牌（汪之洋天然矿泉水）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0300970" y="32270065"/>
          <a:ext cx="1527175" cy="2040890"/>
        </a:xfrm>
        <a:prstGeom prst="rect">
          <a:avLst/>
        </a:prstGeom>
      </xdr:spPr>
    </xdr:pic>
  </etc:cellImage>
  <etc:cellImage>
    <xdr:pic>
      <xdr:nvPicPr>
        <xdr:cNvPr id="111" name="ID_AB23EA2D7AB34086B2E0642F70A92C4C" descr="60.广告牌（废品站回收铜铝锡金属）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10800000">
          <a:off x="10227945" y="34399855"/>
          <a:ext cx="1527175" cy="2037715"/>
        </a:xfrm>
        <a:prstGeom prst="rect">
          <a:avLst/>
        </a:prstGeom>
      </xdr:spPr>
    </xdr:pic>
  </etc:cellImage>
  <etc:cellImage>
    <xdr:pic>
      <xdr:nvPicPr>
        <xdr:cNvPr id="112" name="ID_5DAA2EC52B6C47C3BA5DCAE9B4FFB8B2" descr="62.广告牌（顺德鱼生）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0205720" y="36447095"/>
          <a:ext cx="1527175" cy="2037715"/>
        </a:xfrm>
        <a:prstGeom prst="rect">
          <a:avLst/>
        </a:prstGeom>
      </xdr:spPr>
    </xdr:pic>
  </etc:cellImage>
  <etc:cellImage>
    <xdr:pic>
      <xdr:nvPicPr>
        <xdr:cNvPr id="113" name="ID_4CE0785557EE46F6A21D830AC9C80AAF" descr="63.广告牌（一只甲鱼一锅鸡）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5400000">
          <a:off x="9947910" y="38714045"/>
          <a:ext cx="2044065" cy="1518920"/>
        </a:xfrm>
        <a:prstGeom prst="rect">
          <a:avLst/>
        </a:prstGeom>
      </xdr:spPr>
    </xdr:pic>
  </etc:cellImage>
  <etc:cellImage>
    <xdr:pic>
      <xdr:nvPicPr>
        <xdr:cNvPr id="115" name="ID_AC924662CC5A4667A372300E20C0AAAC" descr="68.广告牌（黄金回收、金银加工）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 rot="10800000">
          <a:off x="10227945" y="40451405"/>
          <a:ext cx="1527175" cy="2037715"/>
        </a:xfrm>
        <a:prstGeom prst="rect">
          <a:avLst/>
        </a:prstGeom>
      </xdr:spPr>
    </xdr:pic>
  </etc:cellImage>
  <etc:cellImage>
    <xdr:pic>
      <xdr:nvPicPr>
        <xdr:cNvPr id="116" name="ID_ADD66DEB95AC4CD69A947DA237E15156" descr="83.广告牌（玖悦记牛肉）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0205720" y="42482770"/>
          <a:ext cx="1527175" cy="2037715"/>
        </a:xfrm>
        <a:prstGeom prst="rect">
          <a:avLst/>
        </a:prstGeom>
      </xdr:spPr>
    </xdr:pic>
  </etc:cellImage>
  <etc:cellImage>
    <xdr:pic>
      <xdr:nvPicPr>
        <xdr:cNvPr id="118" name="ID_974D36ABE652469681291FEF4F62D9FA" descr="4.三轮车（蓝色TAILG电动）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0215245" y="44550330"/>
          <a:ext cx="1531620" cy="2040890"/>
        </a:xfrm>
        <a:prstGeom prst="rect">
          <a:avLst/>
        </a:prstGeom>
      </xdr:spPr>
    </xdr:pic>
  </etc:cellImage>
  <etc:cellImage>
    <xdr:pic>
      <xdr:nvPicPr>
        <xdr:cNvPr id="119" name="ID_75642BD3936944DE9E1827E6EAC7C562" descr="5.电动三轮车（蓝色无品牌）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0204450" y="46802040"/>
          <a:ext cx="1548130" cy="1165860"/>
        </a:xfrm>
        <a:prstGeom prst="rect">
          <a:avLst/>
        </a:prstGeom>
      </xdr:spPr>
    </xdr:pic>
  </etc:cellImage>
  <etc:cellImage>
    <xdr:pic>
      <xdr:nvPicPr>
        <xdr:cNvPr id="120" name="ID_D18BA11A72CA4ACAAF939452DBC1B7C4" descr="17.电动三轮车（蓝色南师王带帆布）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196195" y="47899320"/>
          <a:ext cx="1527810" cy="2044065"/>
        </a:xfrm>
        <a:prstGeom prst="rect">
          <a:avLst/>
        </a:prstGeom>
      </xdr:spPr>
    </xdr:pic>
  </etc:cellImage>
  <etc:cellImage>
    <xdr:pic>
      <xdr:nvPicPr>
        <xdr:cNvPr id="121" name="ID_FC310B9E42A247E59E3C7481B2662C3F" descr="18.三轮电动车（蓝色中国美运带档风）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0205720" y="49872265"/>
          <a:ext cx="1527810" cy="2040890"/>
        </a:xfrm>
        <a:prstGeom prst="rect">
          <a:avLst/>
        </a:prstGeom>
      </xdr:spPr>
    </xdr:pic>
  </etc:cellImage>
  <etc:cellImage>
    <xdr:pic>
      <xdr:nvPicPr>
        <xdr:cNvPr id="122" name="ID_34ED95ED27844CB18FEAA94B28881EB1" descr="19.电动三轮车（蓝色南狮领航动力）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200005" y="51965860"/>
          <a:ext cx="1526540" cy="2040890"/>
        </a:xfrm>
        <a:prstGeom prst="rect">
          <a:avLst/>
        </a:prstGeom>
      </xdr:spPr>
    </xdr:pic>
  </etc:cellImage>
  <etc:cellImage>
    <xdr:pic>
      <xdr:nvPicPr>
        <xdr:cNvPr id="123" name="ID_A045420B7B6147BD987AE07B6D49327E" descr="20.电动三轮车（蓝色源运）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0232390" y="53988970"/>
          <a:ext cx="1531620" cy="2037715"/>
        </a:xfrm>
        <a:prstGeom prst="rect">
          <a:avLst/>
        </a:prstGeom>
      </xdr:spPr>
    </xdr:pic>
  </etc:cellImage>
  <etc:cellImage>
    <xdr:pic>
      <xdr:nvPicPr>
        <xdr:cNvPr id="124" name="ID_2F4D2EED11124ACE8859EBFF25825ACF" descr="21.电动三轮车（红色南狮王领航动力）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0205720" y="56104790"/>
          <a:ext cx="1527810" cy="2040890"/>
        </a:xfrm>
        <a:prstGeom prst="rect">
          <a:avLst/>
        </a:prstGeom>
      </xdr:spPr>
    </xdr:pic>
  </etc:cellImage>
  <etc:cellImage>
    <xdr:pic>
      <xdr:nvPicPr>
        <xdr:cNvPr id="125" name="ID_4FD85088F91E45628476A79033843602" descr="22.电动三轮车（蓝色无品牌）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0234295" y="58170445"/>
          <a:ext cx="1527810" cy="2037715"/>
        </a:xfrm>
        <a:prstGeom prst="rect">
          <a:avLst/>
        </a:prstGeom>
      </xdr:spPr>
    </xdr:pic>
  </etc:cellImage>
  <etc:cellImage>
    <xdr:pic>
      <xdr:nvPicPr>
        <xdr:cNvPr id="126" name="ID_6C1B95CE73A14585B806BA3C7196A3FF" descr="24.电动三轮车（蓝色带U型锁）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0224770" y="60319920"/>
          <a:ext cx="1527810" cy="2037715"/>
        </a:xfrm>
        <a:prstGeom prst="rect">
          <a:avLst/>
        </a:prstGeom>
      </xdr:spPr>
    </xdr:pic>
  </etc:cellImage>
  <etc:cellImage>
    <xdr:pic>
      <xdr:nvPicPr>
        <xdr:cNvPr id="127" name="ID_8769EB4871BD4729B83A0C80E829ABA8" descr="25.人力三轮车（蓝色无品牌）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0224770" y="62346840"/>
          <a:ext cx="1522730" cy="2040890"/>
        </a:xfrm>
        <a:prstGeom prst="rect">
          <a:avLst/>
        </a:prstGeom>
      </xdr:spPr>
    </xdr:pic>
  </etc:cellImage>
  <etc:cellImage>
    <xdr:pic>
      <xdr:nvPicPr>
        <xdr:cNvPr id="128" name="ID_3C0A3B9F2201494489AC328A946B00A6" descr="26.电动三轮车（蓝色南狮王领航动力24.8.13）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300970" y="64342645"/>
          <a:ext cx="1527810" cy="2044065"/>
        </a:xfrm>
        <a:prstGeom prst="rect">
          <a:avLst/>
        </a:prstGeom>
      </xdr:spPr>
    </xdr:pic>
  </etc:cellImage>
  <etc:cellImage>
    <xdr:pic>
      <xdr:nvPicPr>
        <xdr:cNvPr id="129" name="ID_9491857AD0974D36A66A78ABC9423509" descr="28.电动三轮车（浅蓝色博技带当风）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0255885" y="66479420"/>
          <a:ext cx="1527175" cy="2044065"/>
        </a:xfrm>
        <a:prstGeom prst="rect">
          <a:avLst/>
        </a:prstGeom>
      </xdr:spPr>
    </xdr:pic>
  </etc:cellImage>
  <etc:cellImage>
    <xdr:pic>
      <xdr:nvPicPr>
        <xdr:cNvPr id="130" name="ID_035B614A846B4A3AB85AFE797F2FA1F9" descr="31.电动三轮车（蓝色大品牌好车辆）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0204450" y="68615560"/>
          <a:ext cx="1548130" cy="1163320"/>
        </a:xfrm>
        <a:prstGeom prst="rect">
          <a:avLst/>
        </a:prstGeom>
      </xdr:spPr>
    </xdr:pic>
  </etc:cellImage>
  <etc:cellImage>
    <xdr:pic>
      <xdr:nvPicPr>
        <xdr:cNvPr id="131" name="ID_1293F3D4EEC7417B9F0E95498237A93F" descr="33.电动三轮车（浅绿色大品牌好车辆）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300970" y="69644895"/>
          <a:ext cx="1522095" cy="2037715"/>
        </a:xfrm>
        <a:prstGeom prst="rect">
          <a:avLst/>
        </a:prstGeom>
      </xdr:spPr>
    </xdr:pic>
  </etc:cellImage>
  <etc:cellImage>
    <xdr:pic>
      <xdr:nvPicPr>
        <xdr:cNvPr id="132" name="ID_EF4AAC866AB94CDB918D7878A812065A" descr="35.电动三轮车（蓝色无品牌）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0204450" y="71826755"/>
          <a:ext cx="1543050" cy="1156970"/>
        </a:xfrm>
        <a:prstGeom prst="rect">
          <a:avLst/>
        </a:prstGeom>
      </xdr:spPr>
    </xdr:pic>
  </etc:cellImage>
  <etc:cellImage>
    <xdr:pic>
      <xdr:nvPicPr>
        <xdr:cNvPr id="133" name="ID_5E475C9F2EBD4B57987A5733C7F436EF" descr="36.电动三轮车（蓝色无品牌）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0204450" y="73030080"/>
          <a:ext cx="1543050" cy="1156970"/>
        </a:xfrm>
        <a:prstGeom prst="rect">
          <a:avLst/>
        </a:prstGeom>
      </xdr:spPr>
    </xdr:pic>
  </etc:cellImage>
  <etc:cellImage>
    <xdr:pic>
      <xdr:nvPicPr>
        <xdr:cNvPr id="134" name="ID_71E7A9BD5EF74BE6BC2D7BCD0B67813F" descr="37.电动三轮车（蓝色享受生活）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0215245" y="74091165"/>
          <a:ext cx="1525270" cy="2037715"/>
        </a:xfrm>
        <a:prstGeom prst="rect">
          <a:avLst/>
        </a:prstGeom>
      </xdr:spPr>
    </xdr:pic>
  </etc:cellImage>
  <etc:cellImage>
    <xdr:pic>
      <xdr:nvPicPr>
        <xdr:cNvPr id="135" name="ID_DF3733D8A016476599DE043F1BA3C313" descr="38.电动三轮车（红色博技）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204450" y="76322555"/>
          <a:ext cx="1543050" cy="1156970"/>
        </a:xfrm>
        <a:prstGeom prst="rect">
          <a:avLst/>
        </a:prstGeom>
      </xdr:spPr>
    </xdr:pic>
  </etc:cellImage>
  <etc:cellImage>
    <xdr:pic>
      <xdr:nvPicPr>
        <xdr:cNvPr id="136" name="ID_57452C008E6C40408CC00AE7DD1F8A6F" descr="39.电动三轮车（蓝色博大科技）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0224770" y="77405865"/>
          <a:ext cx="1525270" cy="2037715"/>
        </a:xfrm>
        <a:prstGeom prst="rect">
          <a:avLst/>
        </a:prstGeom>
      </xdr:spPr>
    </xdr:pic>
  </etc:cellImage>
  <etc:cellImage>
    <xdr:pic>
      <xdr:nvPicPr>
        <xdr:cNvPr id="137" name="ID_C227C4E49CF141388D3B13E0E8D4137D" descr="46电动三轮车（蓝色带高价回收广告牌）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0206990" y="79398495"/>
          <a:ext cx="1524635" cy="2037715"/>
        </a:xfrm>
        <a:prstGeom prst="rect">
          <a:avLst/>
        </a:prstGeom>
      </xdr:spPr>
    </xdr:pic>
  </etc:cellImage>
  <etc:cellImage>
    <xdr:pic>
      <xdr:nvPicPr>
        <xdr:cNvPr id="138" name="ID_F455831897C641488EE263CAA4D9EE5A" descr="47.电动外卖三轮车（蓝色无品牌）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0204450" y="81631155"/>
          <a:ext cx="1543050" cy="1156970"/>
        </a:xfrm>
        <a:prstGeom prst="rect">
          <a:avLst/>
        </a:prstGeom>
      </xdr:spPr>
    </xdr:pic>
  </etc:cellImage>
  <etc:cellImage>
    <xdr:pic>
      <xdr:nvPicPr>
        <xdr:cNvPr id="139" name="ID_C9836668CB0A46D0A3A886AF35184993" descr="41.电动三轮车（红色无品牌）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224770" y="82723990"/>
          <a:ext cx="1522730" cy="2040890"/>
        </a:xfrm>
        <a:prstGeom prst="rect">
          <a:avLst/>
        </a:prstGeom>
      </xdr:spPr>
    </xdr:pic>
  </etc:cellImage>
  <etc:cellImage>
    <xdr:pic>
      <xdr:nvPicPr>
        <xdr:cNvPr id="140" name="ID_4AA698BDE5BA49F88A040293B9152909" descr="50.电动三轮车（蓝色无品牌）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0208260" y="84805520"/>
          <a:ext cx="1525905" cy="2044065"/>
        </a:xfrm>
        <a:prstGeom prst="rect">
          <a:avLst/>
        </a:prstGeom>
      </xdr:spPr>
    </xdr:pic>
  </etc:cellImage>
  <etc:cellImage>
    <xdr:pic>
      <xdr:nvPicPr>
        <xdr:cNvPr id="141" name="ID_57001B34B7604ECFA81FFBAF07167A93" descr="27.不锈钢烧烤柜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0204450" y="86946105"/>
          <a:ext cx="1543050" cy="1157605"/>
        </a:xfrm>
        <a:prstGeom prst="rect">
          <a:avLst/>
        </a:prstGeom>
      </xdr:spPr>
    </xdr:pic>
  </etc:cellImage>
  <etc:cellImage>
    <xdr:pic>
      <xdr:nvPicPr>
        <xdr:cNvPr id="142" name="ID_7E6E35CF9BEA433098CAD776B0F0420A" descr="29.手推档位（牛杂牛蹄档）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0187940" y="88097995"/>
          <a:ext cx="1527810" cy="2040890"/>
        </a:xfrm>
        <a:prstGeom prst="rect">
          <a:avLst/>
        </a:prstGeom>
      </xdr:spPr>
    </xdr:pic>
  </etc:cellImage>
  <etc:cellImage>
    <xdr:pic>
      <xdr:nvPicPr>
        <xdr:cNvPr id="143" name="ID_E6E38D2C24944F8F9D02BF0C5EC841D0" descr="48.烧烤摊位（大拇指中式古法鸡）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204450" y="90248740"/>
          <a:ext cx="1543050" cy="1162050"/>
        </a:xfrm>
        <a:prstGeom prst="rect">
          <a:avLst/>
        </a:prstGeom>
      </xdr:spPr>
    </xdr:pic>
  </etc:cellImage>
  <etc:cellImage>
    <xdr:pic>
      <xdr:nvPicPr>
        <xdr:cNvPr id="144" name="ID_86250D9227E844E5BC8463B4988951F1" descr="52.移动摊位（瓦罐煨汤）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0203815" y="91365070"/>
          <a:ext cx="1522095" cy="2037715"/>
        </a:xfrm>
        <a:prstGeom prst="rect">
          <a:avLst/>
        </a:prstGeom>
      </xdr:spPr>
    </xdr:pic>
  </etc:cellImage>
  <etc:cellImage>
    <xdr:pic>
      <xdr:nvPicPr>
        <xdr:cNvPr id="145" name="ID_1B1154A86A1E4E5D92839E8043D8313C" descr="32.手推铁柜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0204450" y="93457395"/>
          <a:ext cx="1543050" cy="1158875"/>
        </a:xfrm>
        <a:prstGeom prst="rect">
          <a:avLst/>
        </a:prstGeom>
      </xdr:spPr>
    </xdr:pic>
  </etc:cellImage>
  <etc:cellImage>
    <xdr:pic>
      <xdr:nvPicPr>
        <xdr:cNvPr id="146" name="ID_E970A95B64BD40449185D51CADB2EA59" descr="69.移动不锈钢柜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0196195" y="95820865"/>
          <a:ext cx="1527175" cy="2040890"/>
        </a:xfrm>
        <a:prstGeom prst="rect">
          <a:avLst/>
        </a:prstGeom>
      </xdr:spPr>
    </xdr:pic>
  </etc:cellImage>
  <etc:cellImage>
    <xdr:pic>
      <xdr:nvPicPr>
        <xdr:cNvPr id="147" name="ID_BFEDCC91286E4C298A0356849F31BCAB" descr="72.摊位（好多味蔬果肠粉）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0215245" y="100239195"/>
          <a:ext cx="1524635" cy="2040890"/>
        </a:xfrm>
        <a:prstGeom prst="rect">
          <a:avLst/>
        </a:prstGeom>
      </xdr:spPr>
    </xdr:pic>
  </etc:cellImage>
  <etc:cellImage>
    <xdr:pic>
      <xdr:nvPicPr>
        <xdr:cNvPr id="148" name="ID_086884503BD944BC8CD612DD600969E4" descr="74.摊位（炒粉炒面）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0205720" y="102307390"/>
          <a:ext cx="1524635" cy="2037715"/>
        </a:xfrm>
        <a:prstGeom prst="rect">
          <a:avLst/>
        </a:prstGeom>
      </xdr:spPr>
    </xdr:pic>
  </etc:cellImage>
  <etc:cellImage>
    <xdr:pic>
      <xdr:nvPicPr>
        <xdr:cNvPr id="149" name="ID_661822B56D8E4535A1CDC1B6C6123C76" descr="75.摊位（卤鸭子上架）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0208260" y="104376220"/>
          <a:ext cx="1521460" cy="2037715"/>
        </a:xfrm>
        <a:prstGeom prst="rect">
          <a:avLst/>
        </a:prstGeom>
      </xdr:spPr>
    </xdr:pic>
  </etc:cellImage>
  <etc:cellImage>
    <xdr:pic>
      <xdr:nvPicPr>
        <xdr:cNvPr id="150" name="ID_5C78E66E8471481488C1619CD3A24FF0" descr="79.摊位(一坨烤肉)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0205720" y="110108365"/>
          <a:ext cx="1524635" cy="2037715"/>
        </a:xfrm>
        <a:prstGeom prst="rect">
          <a:avLst/>
        </a:prstGeom>
      </xdr:spPr>
    </xdr:pic>
  </etc:cellImage>
  <etc:cellImage>
    <xdr:pic>
      <xdr:nvPicPr>
        <xdr:cNvPr id="151" name="ID_11BEAC9AAF8F4A07ADE7349B40F77B9F" descr="80.手推车及风机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0202545" y="112135920"/>
          <a:ext cx="1524635" cy="2037715"/>
        </a:xfrm>
        <a:prstGeom prst="rect">
          <a:avLst/>
        </a:prstGeom>
      </xdr:spPr>
    </xdr:pic>
  </etc:cellImage>
  <etc:cellImage>
    <xdr:pic>
      <xdr:nvPicPr>
        <xdr:cNvPr id="152" name="ID_BB3D1E01A9694962872D24E761C1D2A9" descr="67.不锈钢台3张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0215245" y="116606320"/>
          <a:ext cx="1522095" cy="2037715"/>
        </a:xfrm>
        <a:prstGeom prst="rect">
          <a:avLst/>
        </a:prstGeom>
      </xdr:spPr>
    </xdr:pic>
  </etc:cellImage>
  <etc:cellImage>
    <xdr:pic>
      <xdr:nvPicPr>
        <xdr:cNvPr id="153" name="ID_C3E4E15AA4A5423BA6200277A9D68D72" descr="14.电冰箱（深圳容声生活电器有限公司监制）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0213975" y="118668165"/>
          <a:ext cx="1528445" cy="2037715"/>
        </a:xfrm>
        <a:prstGeom prst="rect">
          <a:avLst/>
        </a:prstGeom>
      </xdr:spPr>
    </xdr:pic>
  </etc:cellImage>
  <etc:cellImage>
    <xdr:pic>
      <xdr:nvPicPr>
        <xdr:cNvPr id="154" name="ID_33F8419F620F4651BD4A72991FB83A18" descr="81.挡雨棚架2个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0205720" y="126810770"/>
          <a:ext cx="1524635" cy="2040890"/>
        </a:xfrm>
        <a:prstGeom prst="rect">
          <a:avLst/>
        </a:prstGeom>
      </xdr:spPr>
    </xdr:pic>
  </etc:cellImage>
  <etc:cellImage>
    <xdr:pic>
      <xdr:nvPicPr>
        <xdr:cNvPr id="156" name="ID_0FE57C50A0444702A0E5F5ECC52EFCFC" descr="30.石油气瓶4个（3个蓝色，1个黄色）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0215245" y="128804670"/>
          <a:ext cx="1527175" cy="2044065"/>
        </a:xfrm>
        <a:prstGeom prst="rect">
          <a:avLst/>
        </a:prstGeom>
      </xdr:spPr>
    </xdr:pic>
  </etc:cellImage>
  <etc:cellImage>
    <xdr:pic>
      <xdr:nvPicPr>
        <xdr:cNvPr id="157" name="ID_4CD0AA3179DE4199BA08983B2245BFB0" descr="73.肠粉蒸炉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0196195" y="134602220"/>
          <a:ext cx="1522095" cy="2037715"/>
        </a:xfrm>
        <a:prstGeom prst="rect">
          <a:avLst/>
        </a:prstGeom>
      </xdr:spPr>
    </xdr:pic>
  </etc:cellImage>
  <etc:cellImage>
    <xdr:pic>
      <xdr:nvPicPr>
        <xdr:cNvPr id="158" name="ID_067E6CB4BCC44395BA3EE38188D78531" descr="64.不锈钢烤炉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0205720" y="136754870"/>
          <a:ext cx="1517015" cy="2037715"/>
        </a:xfrm>
        <a:prstGeom prst="rect">
          <a:avLst/>
        </a:prstGeom>
      </xdr:spPr>
    </xdr:pic>
  </etc:cellImage>
  <etc:cellImage>
    <xdr:pic>
      <xdr:nvPicPr>
        <xdr:cNvPr id="159" name="ID_BAF5EF59ABD745BBB524D3440E232ECE" descr="66.铁架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0196195" y="142346045"/>
          <a:ext cx="1522095" cy="2044065"/>
        </a:xfrm>
        <a:prstGeom prst="rect">
          <a:avLst/>
        </a:prstGeom>
      </xdr:spPr>
    </xdr:pic>
  </etc:cellImage>
  <etc:cellImage>
    <xdr:pic>
      <xdr:nvPicPr>
        <xdr:cNvPr id="161" name="ID_35EFB1EB067C4796B5007E83744A021E" descr="44.市政管道34个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0215245" y="144463770"/>
          <a:ext cx="1527810" cy="2037715"/>
        </a:xfrm>
        <a:prstGeom prst="rect">
          <a:avLst/>
        </a:prstGeom>
      </xdr:spPr>
    </xdr:pic>
  </etc:cellImage>
  <etc:cellImage>
    <xdr:pic>
      <xdr:nvPicPr>
        <xdr:cNvPr id="30" name="ID_BC2FBDD1E3B74FE19C4148EB3507BD45" descr="1广告牌（纯正神湾菠萝蜂蜜）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 flipH="1">
          <a:off x="10196195" y="1064260"/>
          <a:ext cx="1530350" cy="20383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<sst xmlns="http://schemas.openxmlformats.org/spreadsheetml/2006/main" count="428" uniqueCount="126">
  <si>
    <t>扣押物品列表</t>
  </si>
  <si>
    <r>
      <rPr>
        <sz val="16"/>
        <color theme="1"/>
        <rFont val="宋体"/>
        <charset val="134"/>
      </rPr>
      <t>序号</t>
    </r>
  </si>
  <si>
    <t>扣押物品</t>
  </si>
  <si>
    <t>当事人</t>
  </si>
  <si>
    <t>文书号</t>
  </si>
  <si>
    <t>存放地点</t>
  </si>
  <si>
    <t>扣押日期</t>
  </si>
  <si>
    <t>数量</t>
  </si>
  <si>
    <t>图片</t>
  </si>
  <si>
    <t>广告招牌
（纯正神湾菠萝蜂蜜）</t>
  </si>
  <si>
    <t>无</t>
  </si>
  <si>
    <t>综合行政执法局大院</t>
  </si>
  <si>
    <t>2024.4.15</t>
  </si>
  <si>
    <t>广告招牌
(来自大自然的农家纯正蜂蜜)</t>
  </si>
  <si>
    <t>广告招牌
（国际花城邻居帮帮社区家政）</t>
  </si>
  <si>
    <t>2024.4.16</t>
  </si>
  <si>
    <t>广告招牌
（专业诚信黄金钻石名表名包名酒名烟高价回收）</t>
  </si>
  <si>
    <t>广告招牌
（高价收车、特惠保险代办年审）</t>
  </si>
  <si>
    <t>广告招牌
（润林废品站）</t>
  </si>
  <si>
    <t>广告招牌
（金包银首饰专卖店回收鉴定黄金、名表、名包、数码、二手车）</t>
  </si>
  <si>
    <t>2024.4.17</t>
  </si>
  <si>
    <t>广告招牌
（明香草莓场）</t>
  </si>
  <si>
    <t>广告招牌
（富望生态农庄柴火烧鹅）</t>
  </si>
  <si>
    <t>广告招牌
（品牌服装店）</t>
  </si>
  <si>
    <t>广告招牌
（和记老字号湛江烧烤）</t>
  </si>
  <si>
    <t>广告招牌
（市容环境示范路）</t>
  </si>
  <si>
    <t>2024.4.19</t>
  </si>
  <si>
    <t>广告招牌
（贵州纯天然苗药祖传秘方）</t>
  </si>
  <si>
    <t>广告招牌
（石磨肠粉）</t>
  </si>
  <si>
    <t>广告招牌
（废品站）</t>
  </si>
  <si>
    <t>广告招牌
（广发废品站）</t>
  </si>
  <si>
    <t>2024.4.22</t>
  </si>
  <si>
    <t>广告招牌
（汪之洋天然矿泉水）</t>
  </si>
  <si>
    <t>广告招牌
（废品站回收铜铝锡金属）</t>
  </si>
  <si>
    <t>广告招牌
（顺德鱼生）</t>
  </si>
  <si>
    <t>广告招牌
（一只甲鱼一锅鸡）</t>
  </si>
  <si>
    <t>广告招牌
（黄金回收、金银加工）</t>
  </si>
  <si>
    <t>2024.4.23</t>
  </si>
  <si>
    <t>广告招牌
（玖悦记牛肉）</t>
  </si>
  <si>
    <t>电动三轮车
（蓝色无品牌）</t>
  </si>
  <si>
    <t>当事人拒签</t>
  </si>
  <si>
    <t>【2024】137号</t>
  </si>
  <si>
    <t>电动三轮车
（蓝色南狮王）</t>
  </si>
  <si>
    <t>【2024】142号</t>
  </si>
  <si>
    <t>电动三轮车
（浅蓝色博技带挡风）</t>
  </si>
  <si>
    <t>【2024】146号</t>
  </si>
  <si>
    <t xml:space="preserve">
电动三轮车
（红色南狮王领航动力）</t>
  </si>
  <si>
    <t>【2024】148号</t>
  </si>
  <si>
    <t>电动三轮车
（蓝色带U型锁）</t>
  </si>
  <si>
    <t>【2024】152号</t>
  </si>
  <si>
    <t>电动三轮车
（蓝色带高价回收广告招牌）</t>
  </si>
  <si>
    <t>【2024】156号</t>
  </si>
  <si>
    <t>电动外卖三轮车
（蓝色）</t>
  </si>
  <si>
    <t>【2024】158号</t>
  </si>
  <si>
    <t>电动三轮车
（红色）</t>
  </si>
  <si>
    <t>【2024】162号</t>
  </si>
  <si>
    <t>电动三轮车
（蓝色）</t>
  </si>
  <si>
    <t>【2024】166号</t>
  </si>
  <si>
    <t>郭房石</t>
  </si>
  <si>
    <t>【2025】223号</t>
  </si>
  <si>
    <t>张超群</t>
  </si>
  <si>
    <t>【2025】0247号</t>
  </si>
  <si>
    <t>电动三轮车
（蓝色源运）</t>
  </si>
  <si>
    <t>【2025】332号</t>
  </si>
  <si>
    <t>电动三轮车
（蓝色享受生活）</t>
  </si>
  <si>
    <t>【2025】335号</t>
  </si>
  <si>
    <t>电动三轮车
（蓝色南狮王领航动力）</t>
  </si>
  <si>
    <t>张先平</t>
  </si>
  <si>
    <t>【2025】339号</t>
  </si>
  <si>
    <t xml:space="preserve">
电动三轮车
（蓝色中国美运带挡风）</t>
  </si>
  <si>
    <t>【2025】377号</t>
  </si>
  <si>
    <t>电动三轮车
（蓝色大品牌好车辆）</t>
  </si>
  <si>
    <t>黄淑媚</t>
  </si>
  <si>
    <t>【2025】379号</t>
  </si>
  <si>
    <t>电动三轮车
（浅绿色大品牌好车辆）</t>
  </si>
  <si>
    <t>【2025】01011号</t>
  </si>
  <si>
    <t>2024.12.18</t>
  </si>
  <si>
    <t>人力三轮车
（蓝色无品牌）</t>
  </si>
  <si>
    <t>电动三轮车
（红色博技）</t>
  </si>
  <si>
    <t>2024.12.20</t>
  </si>
  <si>
    <t>电动三轮车
（蓝色博大科技）</t>
  </si>
  <si>
    <t>电动三轮车
（蓝色TAILG电动）</t>
  </si>
  <si>
    <t>手推车</t>
  </si>
  <si>
    <t>2025.3.12</t>
  </si>
  <si>
    <t>手推车
（牛杂牛蹄档）</t>
  </si>
  <si>
    <t>手推车
（大拇指中式古法鸡）</t>
  </si>
  <si>
    <t>手推车
（瓦罐煨汤）</t>
  </si>
  <si>
    <t>铁柜</t>
  </si>
  <si>
    <t>手推车
（卤侠派）</t>
  </si>
  <si>
    <t>手推车
（黑糖珍珠奶茶）</t>
  </si>
  <si>
    <t>手推车
（炒饭、炒粉）</t>
  </si>
  <si>
    <t>手推车
（好多味蔬果肠粉）</t>
  </si>
  <si>
    <t>手推车
（炒粉炒面）</t>
  </si>
  <si>
    <t>手推车
（卤鸭子上架）</t>
  </si>
  <si>
    <t>手推车
（潮灿虾滑蚝烙）</t>
  </si>
  <si>
    <t>手推车
（老潼关肉夹镆）</t>
  </si>
  <si>
    <t>手推车
（广式牛杂）</t>
  </si>
  <si>
    <t>手推车
(一坨烤肉)</t>
  </si>
  <si>
    <t>抽烟机</t>
  </si>
  <si>
    <t>2025.4.27</t>
  </si>
  <si>
    <t>塑料筛</t>
  </si>
  <si>
    <t>不锈钢桌</t>
  </si>
  <si>
    <t>电冰箱
（深圳容声生活电器有限公司监制）</t>
  </si>
  <si>
    <t>电冰箱
（雪花牌）</t>
  </si>
  <si>
    <t>电冰箱
（白色）</t>
  </si>
  <si>
    <t>保温桶</t>
  </si>
  <si>
    <t>2025.5.6</t>
  </si>
  <si>
    <t>手拉斗车
（红色）</t>
  </si>
  <si>
    <t>2025.9.8</t>
  </si>
  <si>
    <t>遮雨遮阳篷</t>
  </si>
  <si>
    <t>2025.7.1</t>
  </si>
  <si>
    <t>石油气瓶</t>
  </si>
  <si>
    <t>混凝土整平机
（橙色）</t>
  </si>
  <si>
    <t>混凝土切割机
（百力得BLD-500）</t>
  </si>
  <si>
    <t>混凝土整平机
（浅蓝色）</t>
  </si>
  <si>
    <t>蒸炉</t>
  </si>
  <si>
    <t>2025.5.7</t>
  </si>
  <si>
    <t>不锈钢烤炉</t>
  </si>
  <si>
    <t>不锈钢架
（三层）</t>
  </si>
  <si>
    <t>不锈钢架</t>
  </si>
  <si>
    <t>塑料凳</t>
  </si>
  <si>
    <t>木桌子</t>
  </si>
  <si>
    <t>铁架</t>
  </si>
  <si>
    <t>市政管道</t>
  </si>
  <si>
    <t>坦洲旧粮仓</t>
  </si>
  <si>
    <t>一堆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</si>
</sst>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2.jpeg"/><Relationship Id="rId81" Type="http://schemas.openxmlformats.org/officeDocument/2006/relationships/image" Target="media/image84.jpeg"/><Relationship Id="rId80" Type="http://schemas.openxmlformats.org/officeDocument/2006/relationships/image" Target="media/image83.jpeg"/><Relationship Id="rId8" Type="http://schemas.openxmlformats.org/officeDocument/2006/relationships/image" Target="media/image11.jpeg"/><Relationship Id="rId79" Type="http://schemas.openxmlformats.org/officeDocument/2006/relationships/image" Target="media/image82.jpeg"/><Relationship Id="rId78" Type="http://schemas.openxmlformats.org/officeDocument/2006/relationships/image" Target="media/image81.jpeg"/><Relationship Id="rId77" Type="http://schemas.openxmlformats.org/officeDocument/2006/relationships/image" Target="media/image80.jpeg"/><Relationship Id="rId76" Type="http://schemas.openxmlformats.org/officeDocument/2006/relationships/image" Target="media/image79.jpeg"/><Relationship Id="rId75" Type="http://schemas.openxmlformats.org/officeDocument/2006/relationships/image" Target="media/image78.jpeg"/><Relationship Id="rId74" Type="http://schemas.openxmlformats.org/officeDocument/2006/relationships/image" Target="media/image77.jpeg"/><Relationship Id="rId73" Type="http://schemas.openxmlformats.org/officeDocument/2006/relationships/image" Target="media/image76.jpeg"/><Relationship Id="rId72" Type="http://schemas.openxmlformats.org/officeDocument/2006/relationships/image" Target="media/image75.jpeg"/><Relationship Id="rId71" Type="http://schemas.openxmlformats.org/officeDocument/2006/relationships/image" Target="media/image74.jpeg"/><Relationship Id="rId70" Type="http://schemas.openxmlformats.org/officeDocument/2006/relationships/image" Target="media/image73.jpeg"/><Relationship Id="rId7" Type="http://schemas.openxmlformats.org/officeDocument/2006/relationships/image" Target="media/image10.jpeg"/><Relationship Id="rId69" Type="http://schemas.openxmlformats.org/officeDocument/2006/relationships/image" Target="media/image72.jpeg"/><Relationship Id="rId68" Type="http://schemas.openxmlformats.org/officeDocument/2006/relationships/image" Target="media/image71.jpeg"/><Relationship Id="rId67" Type="http://schemas.openxmlformats.org/officeDocument/2006/relationships/image" Target="media/image70.jpeg"/><Relationship Id="rId66" Type="http://schemas.openxmlformats.org/officeDocument/2006/relationships/image" Target="media/image69.jpeg"/><Relationship Id="rId65" Type="http://schemas.openxmlformats.org/officeDocument/2006/relationships/image" Target="media/image68.jpeg"/><Relationship Id="rId64" Type="http://schemas.openxmlformats.org/officeDocument/2006/relationships/image" Target="media/image67.jpeg"/><Relationship Id="rId63" Type="http://schemas.openxmlformats.org/officeDocument/2006/relationships/image" Target="media/image66.jpeg"/><Relationship Id="rId62" Type="http://schemas.openxmlformats.org/officeDocument/2006/relationships/image" Target="media/image65.jpeg"/><Relationship Id="rId61" Type="http://schemas.openxmlformats.org/officeDocument/2006/relationships/image" Target="media/image64.jpeg"/><Relationship Id="rId60" Type="http://schemas.openxmlformats.org/officeDocument/2006/relationships/image" Target="media/image63.jpeg"/><Relationship Id="rId6" Type="http://schemas.openxmlformats.org/officeDocument/2006/relationships/image" Target="media/image9.jpeg"/><Relationship Id="rId59" Type="http://schemas.openxmlformats.org/officeDocument/2006/relationships/image" Target="media/image62.jpeg"/><Relationship Id="rId58" Type="http://schemas.openxmlformats.org/officeDocument/2006/relationships/image" Target="media/image61.jpeg"/><Relationship Id="rId57" Type="http://schemas.openxmlformats.org/officeDocument/2006/relationships/image" Target="media/image60.jpeg"/><Relationship Id="rId56" Type="http://schemas.openxmlformats.org/officeDocument/2006/relationships/image" Target="media/image59.jpeg"/><Relationship Id="rId55" Type="http://schemas.openxmlformats.org/officeDocument/2006/relationships/image" Target="media/image58.jpeg"/><Relationship Id="rId54" Type="http://schemas.openxmlformats.org/officeDocument/2006/relationships/image" Target="media/image57.jpeg"/><Relationship Id="rId53" Type="http://schemas.openxmlformats.org/officeDocument/2006/relationships/image" Target="media/image56.jpeg"/><Relationship Id="rId52" Type="http://schemas.openxmlformats.org/officeDocument/2006/relationships/image" Target="media/image55.jpeg"/><Relationship Id="rId51" Type="http://schemas.openxmlformats.org/officeDocument/2006/relationships/image" Target="media/image54.jpeg"/><Relationship Id="rId50" Type="http://schemas.openxmlformats.org/officeDocument/2006/relationships/image" Target="media/image53.jpeg"/><Relationship Id="rId5" Type="http://schemas.openxmlformats.org/officeDocument/2006/relationships/image" Target="media/image8.jpeg"/><Relationship Id="rId49" Type="http://schemas.openxmlformats.org/officeDocument/2006/relationships/image" Target="media/image52.jpeg"/><Relationship Id="rId48" Type="http://schemas.openxmlformats.org/officeDocument/2006/relationships/image" Target="media/image51.jpeg"/><Relationship Id="rId47" Type="http://schemas.openxmlformats.org/officeDocument/2006/relationships/image" Target="media/image50.jpeg"/><Relationship Id="rId46" Type="http://schemas.openxmlformats.org/officeDocument/2006/relationships/image" Target="media/image49.jpeg"/><Relationship Id="rId45" Type="http://schemas.openxmlformats.org/officeDocument/2006/relationships/image" Target="media/image48.jpeg"/><Relationship Id="rId44" Type="http://schemas.openxmlformats.org/officeDocument/2006/relationships/image" Target="media/image47.jpeg"/><Relationship Id="rId43" Type="http://schemas.openxmlformats.org/officeDocument/2006/relationships/image" Target="media/image46.jpeg"/><Relationship Id="rId42" Type="http://schemas.openxmlformats.org/officeDocument/2006/relationships/image" Target="media/image45.jpeg"/><Relationship Id="rId41" Type="http://schemas.openxmlformats.org/officeDocument/2006/relationships/image" Target="media/image44.jpeg"/><Relationship Id="rId40" Type="http://schemas.openxmlformats.org/officeDocument/2006/relationships/image" Target="media/image43.jpeg"/><Relationship Id="rId4" Type="http://schemas.openxmlformats.org/officeDocument/2006/relationships/image" Target="media/image7.jpeg"/><Relationship Id="rId39" Type="http://schemas.openxmlformats.org/officeDocument/2006/relationships/image" Target="media/image42.jpeg"/><Relationship Id="rId38" Type="http://schemas.openxmlformats.org/officeDocument/2006/relationships/image" Target="media/image41.jpeg"/><Relationship Id="rId37" Type="http://schemas.openxmlformats.org/officeDocument/2006/relationships/image" Target="media/image40.jpeg"/><Relationship Id="rId36" Type="http://schemas.openxmlformats.org/officeDocument/2006/relationships/image" Target="media/image39.jpeg"/><Relationship Id="rId35" Type="http://schemas.openxmlformats.org/officeDocument/2006/relationships/image" Target="media/image38.jpeg"/><Relationship Id="rId34" Type="http://schemas.openxmlformats.org/officeDocument/2006/relationships/image" Target="media/image37.jpeg"/><Relationship Id="rId33" Type="http://schemas.openxmlformats.org/officeDocument/2006/relationships/image" Target="media/image36.jpeg"/><Relationship Id="rId32" Type="http://schemas.openxmlformats.org/officeDocument/2006/relationships/image" Target="media/image35.jpeg"/><Relationship Id="rId31" Type="http://schemas.openxmlformats.org/officeDocument/2006/relationships/image" Target="media/image34.jpeg"/><Relationship Id="rId30" Type="http://schemas.openxmlformats.org/officeDocument/2006/relationships/image" Target="media/image33.jpeg"/><Relationship Id="rId3" Type="http://schemas.openxmlformats.org/officeDocument/2006/relationships/image" Target="media/image6.jpeg"/><Relationship Id="rId29" Type="http://schemas.openxmlformats.org/officeDocument/2006/relationships/image" Target="media/image32.jpeg"/><Relationship Id="rId28" Type="http://schemas.openxmlformats.org/officeDocument/2006/relationships/image" Target="media/image31.jpeg"/><Relationship Id="rId27" Type="http://schemas.openxmlformats.org/officeDocument/2006/relationships/image" Target="media/image30.jpeg"/><Relationship Id="rId26" Type="http://schemas.openxmlformats.org/officeDocument/2006/relationships/image" Target="media/image29.jpeg"/><Relationship Id="rId25" Type="http://schemas.openxmlformats.org/officeDocument/2006/relationships/image" Target="media/image28.jpeg"/><Relationship Id="rId24" Type="http://schemas.openxmlformats.org/officeDocument/2006/relationships/image" Target="media/image27.jpeg"/><Relationship Id="rId23" Type="http://schemas.openxmlformats.org/officeDocument/2006/relationships/image" Target="media/image26.jpeg"/><Relationship Id="rId22" Type="http://schemas.openxmlformats.org/officeDocument/2006/relationships/image" Target="media/image25.jpeg"/><Relationship Id="rId21" Type="http://schemas.openxmlformats.org/officeDocument/2006/relationships/image" Target="media/image24.jpeg"/><Relationship Id="rId20" Type="http://schemas.openxmlformats.org/officeDocument/2006/relationships/image" Target="media/image23.jpeg"/><Relationship Id="rId2" Type="http://schemas.openxmlformats.org/officeDocument/2006/relationships/image" Target="media/image5.jpeg"/><Relationship Id="rId19" Type="http://schemas.openxmlformats.org/officeDocument/2006/relationships/image" Target="media/image22.jpeg"/><Relationship Id="rId18" Type="http://schemas.openxmlformats.org/officeDocument/2006/relationships/image" Target="media/image21.jpeg"/><Relationship Id="rId17" Type="http://schemas.openxmlformats.org/officeDocument/2006/relationships/image" Target="media/image20.jpeg"/><Relationship Id="rId16" Type="http://schemas.openxmlformats.org/officeDocument/2006/relationships/image" Target="media/image19.jpeg"/><Relationship Id="rId15" Type="http://schemas.openxmlformats.org/officeDocument/2006/relationships/image" Target="media/image18.jpeg"/><Relationship Id="rId14" Type="http://schemas.openxmlformats.org/officeDocument/2006/relationships/image" Target="media/image17.jpeg"/><Relationship Id="rId13" Type="http://schemas.openxmlformats.org/officeDocument/2006/relationships/image" Target="media/image16.jpeg"/><Relationship Id="rId12" Type="http://schemas.openxmlformats.org/officeDocument/2006/relationships/image" Target="media/image15.jpeg"/><Relationship Id="rId11" Type="http://schemas.openxmlformats.org/officeDocument/2006/relationships/image" Target="media/image14.jpeg"/><Relationship Id="rId10" Type="http://schemas.openxmlformats.org/officeDocument/2006/relationships/image" Target="media/image13.jpeg"/><Relationship Id="rId1" Type="http://schemas.openxmlformats.org/officeDocument/2006/relationships/image" Target="media/image4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19050</xdr:colOff>
      <xdr:row>4</xdr:row>
      <xdr:rowOff>30480</xdr:rowOff>
    </xdr:from>
    <xdr:to>
      <xdr:col>7</xdr:col>
      <xdr:colOff>1562100</xdr:colOff>
      <xdr:row>4</xdr:row>
      <xdr:rowOff>1016635</xdr:rowOff>
    </xdr:to>
    <xdr:pic>
      <xdr:nvPicPr>
        <xdr:cNvPr id="95" name="ID_69FE79DD36864B76B7A1CD3878CB302C" descr="3.广告牌（国际花城邻居帮帮社区家政，数量2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04450" y="5213350"/>
          <a:ext cx="1543050" cy="98615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9</xdr:row>
      <xdr:rowOff>19050</xdr:rowOff>
    </xdr:from>
    <xdr:to>
      <xdr:col>7</xdr:col>
      <xdr:colOff>1541780</xdr:colOff>
      <xdr:row>9</xdr:row>
      <xdr:rowOff>2019300</xdr:rowOff>
    </xdr:to>
    <xdr:pic>
      <xdr:nvPicPr>
        <xdr:cNvPr id="97" name="ID_A622098EC24D48C387A737A3805B12C9" descr="11.广告牌（明香草莓场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24135" y="14549120"/>
          <a:ext cx="1503045" cy="200025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</xdr:colOff>
      <xdr:row>12</xdr:row>
      <xdr:rowOff>30480</xdr:rowOff>
    </xdr:from>
    <xdr:to>
      <xdr:col>7</xdr:col>
      <xdr:colOff>1554480</xdr:colOff>
      <xdr:row>12</xdr:row>
      <xdr:rowOff>2074545</xdr:rowOff>
    </xdr:to>
    <xdr:pic>
      <xdr:nvPicPr>
        <xdr:cNvPr id="102" name="ID_57F9BFE2A1444599AB9941A61A762F48" descr="34.广告牌（和记老字号湛江烧烤）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12070" y="20707350"/>
          <a:ext cx="1527810" cy="2044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1"/>
  </sheetPr>
  <dimension ref="A1:H172"/>
  <sheetViews>
    <sheetView tabSelected="1" zoomScale="70" zoomScaleNormal="70" workbookViewId="0">
      <selection activeCell="N3" sqref="N3"/>
    </sheetView>
  </sheetViews>
  <sheetFormatPr defaultColWidth="9" defaultRowHeight="15" outlineLevelCol="7"/>
  <cols>
    <col min="1" max="1" width="9" style="2"/>
    <col min="2" max="2" width="30.625" style="3" customWidth="1"/>
    <col min="3" max="3" width="14.25" style="1" customWidth="1"/>
    <col min="4" max="4" width="28.9166666666667" style="1" customWidth="1"/>
    <col min="5" max="5" width="19.625" style="1" customWidth="1"/>
    <col min="6" max="6" width="19.5" style="1" customWidth="1"/>
    <col min="7" max="7" width="11.75" style="2" customWidth="1"/>
    <col min="8" max="8" width="20.625" customWidth="1"/>
    <col min="9" max="9" width="20.5833333333333"/>
  </cols>
  <sheetData>
    <row r="1" ht="47.1" customHeight="1" spans="1:8">
      <c r="A1" s="4" t="s">
        <v>0</v>
      </c>
      <c r="B1" s="5"/>
      <c r="C1" s="5"/>
      <c r="D1" s="5"/>
      <c r="E1" s="5"/>
      <c r="F1" s="5"/>
      <c r="G1" s="6"/>
      <c r="H1" s="5"/>
    </row>
    <row r="2" s="1" customFormat="1" ht="3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163" customHeight="1" spans="1:8">
      <c r="A3" s="8">
        <v>1</v>
      </c>
      <c r="B3" s="9" t="s">
        <v>9</v>
      </c>
      <c r="C3" s="10" t="s">
        <v>10</v>
      </c>
      <c r="D3" s="10" t="s">
        <v>10</v>
      </c>
      <c r="E3" s="10" t="s">
        <v>11</v>
      </c>
      <c r="F3" s="11" t="s">
        <v>12</v>
      </c>
      <c r="G3" s="8">
        <v>1</v>
      </c>
      <c r="H3" s="12" t="str">
        <f>_xlfn.DISPIMG("ID_BC2FBDD1E3B74FE19C4148EB3507BD45",1)</f>
        <v>=DISPIMG("ID_BC2FBDD1E3B74FE19C4148EB3507BD45",1)</v>
      </c>
    </row>
    <row r="4" ht="167" customHeight="1" spans="1:8">
      <c r="A4" s="8">
        <v>2</v>
      </c>
      <c r="B4" s="9" t="s">
        <v>13</v>
      </c>
      <c r="C4" s="10" t="s">
        <v>10</v>
      </c>
      <c r="D4" s="10" t="s">
        <v>10</v>
      </c>
      <c r="E4" s="10" t="s">
        <v>11</v>
      </c>
      <c r="F4" s="11" t="s">
        <v>12</v>
      </c>
      <c r="G4" s="2">
        <v>1</v>
      </c>
      <c r="H4" s="8" t="str">
        <f>_xlfn.DISPIMG("ID_3F1CDB12BEE5478194A26EC0B3E00FC7",1)</f>
        <v>=DISPIMG("ID_3F1CDB12BEE5478194A26EC0B3E00FC7",1)</v>
      </c>
    </row>
    <row r="5" ht="82" customHeight="1" spans="1:8">
      <c r="A5" s="8">
        <v>3</v>
      </c>
      <c r="B5" s="9" t="s">
        <v>14</v>
      </c>
      <c r="C5" s="10" t="s">
        <v>10</v>
      </c>
      <c r="D5" s="10" t="s">
        <v>10</v>
      </c>
      <c r="E5" s="10" t="s">
        <v>11</v>
      </c>
      <c r="F5" s="11" t="s">
        <v>15</v>
      </c>
      <c r="G5" s="8">
        <v>2</v>
      </c>
      <c r="H5" s="12"/>
    </row>
    <row r="6" ht="163" customHeight="1" spans="1:8">
      <c r="A6" s="8">
        <v>4</v>
      </c>
      <c r="B6" s="9" t="s">
        <v>16</v>
      </c>
      <c r="C6" s="10" t="s">
        <v>10</v>
      </c>
      <c r="D6" s="10" t="s">
        <v>10</v>
      </c>
      <c r="E6" s="10" t="s">
        <v>11</v>
      </c>
      <c r="F6" s="11" t="s">
        <v>15</v>
      </c>
      <c r="G6" s="8">
        <v>1</v>
      </c>
      <c r="H6" s="12" t="str">
        <f>_xlfn.DISPIMG("ID_7C8BA6E92333465481DD30B107D4F079",1)</f>
        <v>=DISPIMG("ID_7C8BA6E92333465481DD30B107D4F079",1)</v>
      </c>
    </row>
    <row r="7" ht="166" customHeight="1" spans="1:8">
      <c r="A7" s="8">
        <v>5</v>
      </c>
      <c r="B7" s="9" t="s">
        <v>17</v>
      </c>
      <c r="C7" s="10" t="s">
        <v>10</v>
      </c>
      <c r="D7" s="10" t="s">
        <v>10</v>
      </c>
      <c r="E7" s="10" t="s">
        <v>11</v>
      </c>
      <c r="F7" s="11" t="s">
        <v>15</v>
      </c>
      <c r="G7" s="8">
        <v>1</v>
      </c>
      <c r="H7" s="12" t="str">
        <f>_xlfn.DISPIMG("ID_B95D2A5DE07D4FBFA955442FDD75115C",1)</f>
        <v>=DISPIMG("ID_B95D2A5DE07D4FBFA955442FDD75115C",1)</v>
      </c>
    </row>
    <row r="8" ht="165" customHeight="1" spans="1:8">
      <c r="A8" s="8">
        <v>6</v>
      </c>
      <c r="B8" s="9" t="s">
        <v>18</v>
      </c>
      <c r="C8" s="10" t="s">
        <v>10</v>
      </c>
      <c r="D8" s="10" t="s">
        <v>10</v>
      </c>
      <c r="E8" s="10" t="s">
        <v>11</v>
      </c>
      <c r="F8" s="11" t="s">
        <v>15</v>
      </c>
      <c r="G8" s="8">
        <v>1</v>
      </c>
      <c r="H8" s="12" t="str">
        <f>_xlfn.DISPIMG("ID_A236C73B57E444E6874FA956BD00EC14",1)</f>
        <v>=DISPIMG("ID_A236C73B57E444E6874FA956BD00EC14",1)</v>
      </c>
    </row>
    <row r="9" ht="160" customHeight="1" spans="1:8">
      <c r="A9" s="8">
        <v>7</v>
      </c>
      <c r="B9" s="9" t="s">
        <v>19</v>
      </c>
      <c r="C9" s="10" t="s">
        <v>10</v>
      </c>
      <c r="D9" s="10" t="s">
        <v>10</v>
      </c>
      <c r="E9" s="10" t="s">
        <v>11</v>
      </c>
      <c r="F9" s="11" t="s">
        <v>20</v>
      </c>
      <c r="G9" s="8">
        <v>1</v>
      </c>
      <c r="H9" s="12" t="str">
        <f>_xlfn.DISPIMG("ID_D5E14A2E52194945B98939B6ECF66A8C",1)</f>
        <v>=DISPIMG("ID_D5E14A2E52194945B98939B6ECF66A8C",1)</v>
      </c>
    </row>
    <row r="10" ht="160" customHeight="1" spans="1:8">
      <c r="A10" s="8">
        <v>8</v>
      </c>
      <c r="B10" s="9" t="s">
        <v>21</v>
      </c>
      <c r="C10" s="10" t="s">
        <v>10</v>
      </c>
      <c r="D10" s="10" t="s">
        <v>10</v>
      </c>
      <c r="E10" s="10" t="s">
        <v>11</v>
      </c>
      <c r="F10" s="11" t="s">
        <v>20</v>
      </c>
      <c r="G10" s="8">
        <v>1</v>
      </c>
      <c r="H10" s="12"/>
    </row>
    <row r="11" ht="159" customHeight="1" spans="1:8">
      <c r="A11" s="8">
        <v>9</v>
      </c>
      <c r="B11" s="9" t="s">
        <v>22</v>
      </c>
      <c r="C11" s="10" t="s">
        <v>10</v>
      </c>
      <c r="D11" s="10" t="s">
        <v>10</v>
      </c>
      <c r="E11" s="10" t="s">
        <v>11</v>
      </c>
      <c r="F11" s="11" t="s">
        <v>20</v>
      </c>
      <c r="G11" s="8">
        <v>1</v>
      </c>
      <c r="H11" s="12" t="str">
        <f>_xlfn.DISPIMG("ID_1EFF1C7526C748A6BD9D9B69A0AD5B8E",1)</f>
        <v>=DISPIMG("ID_1EFF1C7526C748A6BD9D9B69A0AD5B8E",1)</v>
      </c>
    </row>
    <row r="12" ht="165" customHeight="1" spans="1:8">
      <c r="A12" s="8">
        <v>10</v>
      </c>
      <c r="B12" s="9" t="s">
        <v>23</v>
      </c>
      <c r="C12" s="10" t="s">
        <v>10</v>
      </c>
      <c r="D12" s="10" t="s">
        <v>10</v>
      </c>
      <c r="E12" s="10" t="s">
        <v>11</v>
      </c>
      <c r="F12" s="11" t="s">
        <v>20</v>
      </c>
      <c r="G12" s="8">
        <v>1</v>
      </c>
      <c r="H12" s="12" t="str">
        <f>_xlfn.DISPIMG("ID_6FB7B38F61E54E3F9C3FF27718C8FB75",1)</f>
        <v>=DISPIMG("ID_6FB7B38F61E54E3F9C3FF27718C8FB75",1)</v>
      </c>
    </row>
    <row r="13" ht="165" customHeight="1" spans="1:8">
      <c r="A13" s="8">
        <v>11</v>
      </c>
      <c r="B13" s="9" t="s">
        <v>24</v>
      </c>
      <c r="C13" s="10" t="s">
        <v>10</v>
      </c>
      <c r="D13" s="10" t="s">
        <v>10</v>
      </c>
      <c r="E13" s="10" t="s">
        <v>11</v>
      </c>
      <c r="F13" s="11" t="s">
        <v>20</v>
      </c>
      <c r="G13" s="8">
        <v>1</v>
      </c>
      <c r="H13" s="12"/>
    </row>
    <row r="14" ht="94" customHeight="1" spans="1:8">
      <c r="A14" s="8">
        <v>12</v>
      </c>
      <c r="B14" s="9" t="s">
        <v>25</v>
      </c>
      <c r="C14" s="10" t="s">
        <v>10</v>
      </c>
      <c r="D14" s="10" t="s">
        <v>10</v>
      </c>
      <c r="E14" s="10" t="s">
        <v>11</v>
      </c>
      <c r="F14" s="11" t="s">
        <v>26</v>
      </c>
      <c r="G14" s="8">
        <v>1</v>
      </c>
      <c r="H14" s="12" t="str">
        <f>_xlfn.DISPIMG("ID_C390EC6182D54D96AFFCAF85342A2A2D",1)</f>
        <v>=DISPIMG("ID_C390EC6182D54D96AFFCAF85342A2A2D",1)</v>
      </c>
    </row>
    <row r="15" ht="159" customHeight="1" spans="1:8">
      <c r="A15" s="8">
        <v>13</v>
      </c>
      <c r="B15" s="9" t="s">
        <v>27</v>
      </c>
      <c r="C15" s="10" t="s">
        <v>10</v>
      </c>
      <c r="D15" s="10" t="s">
        <v>10</v>
      </c>
      <c r="E15" s="10" t="s">
        <v>11</v>
      </c>
      <c r="F15" s="11" t="s">
        <v>26</v>
      </c>
      <c r="G15" s="8">
        <v>1</v>
      </c>
      <c r="H15" s="12" t="str">
        <f>_xlfn.DISPIMG("ID_262DC064A85F4198AA26C6C650DFD470",1)</f>
        <v>=DISPIMG("ID_262DC064A85F4198AA26C6C650DFD470",1)</v>
      </c>
    </row>
    <row r="16" ht="168" customHeight="1" spans="1:8">
      <c r="A16" s="8">
        <v>14</v>
      </c>
      <c r="B16" s="9" t="s">
        <v>28</v>
      </c>
      <c r="C16" s="10" t="s">
        <v>10</v>
      </c>
      <c r="D16" s="10" t="s">
        <v>10</v>
      </c>
      <c r="E16" s="10" t="s">
        <v>11</v>
      </c>
      <c r="F16" s="11" t="s">
        <v>26</v>
      </c>
      <c r="G16" s="8">
        <v>1</v>
      </c>
      <c r="H16" s="12" t="str">
        <f>_xlfn.DISPIMG("ID_F321CE1DDC154F78B401457A5365D1CA",1)</f>
        <v>=DISPIMG("ID_F321CE1DDC154F78B401457A5365D1CA",1)</v>
      </c>
    </row>
    <row r="17" ht="162" customHeight="1" spans="1:8">
      <c r="A17" s="8">
        <v>15</v>
      </c>
      <c r="B17" s="9" t="s">
        <v>29</v>
      </c>
      <c r="C17" s="10" t="s">
        <v>10</v>
      </c>
      <c r="D17" s="10" t="s">
        <v>10</v>
      </c>
      <c r="E17" s="10" t="s">
        <v>11</v>
      </c>
      <c r="F17" s="11" t="s">
        <v>26</v>
      </c>
      <c r="G17" s="8">
        <v>1</v>
      </c>
      <c r="H17" s="12" t="str">
        <f>_xlfn.DISPIMG("ID_C00AFEAB05584B99BE8D9391F208DE54",1)</f>
        <v>=DISPIMG("ID_C00AFEAB05584B99BE8D9391F208DE54",1)</v>
      </c>
    </row>
    <row r="18" ht="163" customHeight="1" spans="1:8">
      <c r="A18" s="8">
        <v>16</v>
      </c>
      <c r="B18" s="9" t="s">
        <v>30</v>
      </c>
      <c r="C18" s="10" t="s">
        <v>10</v>
      </c>
      <c r="D18" s="10" t="s">
        <v>10</v>
      </c>
      <c r="E18" s="10" t="s">
        <v>11</v>
      </c>
      <c r="F18" s="11" t="s">
        <v>31</v>
      </c>
      <c r="G18" s="8">
        <v>1</v>
      </c>
      <c r="H18" s="12" t="str">
        <f>_xlfn.DISPIMG("ID_3356E2316A8B4DFFB6F50AB291531D4C",1)</f>
        <v>=DISPIMG("ID_3356E2316A8B4DFFB6F50AB291531D4C",1)</v>
      </c>
    </row>
    <row r="19" ht="162" customHeight="1" spans="1:8">
      <c r="A19" s="8">
        <v>17</v>
      </c>
      <c r="B19" s="9" t="s">
        <v>32</v>
      </c>
      <c r="C19" s="10" t="s">
        <v>10</v>
      </c>
      <c r="D19" s="10" t="s">
        <v>10</v>
      </c>
      <c r="E19" s="10" t="s">
        <v>11</v>
      </c>
      <c r="F19" s="11" t="s">
        <v>31</v>
      </c>
      <c r="G19" s="8">
        <v>1</v>
      </c>
      <c r="H19" s="12" t="str">
        <f>_xlfn.DISPIMG("ID_EFFAD3AEBE2F414585611FF685C25EC2",1)</f>
        <v>=DISPIMG("ID_EFFAD3AEBE2F414585611FF685C25EC2",1)</v>
      </c>
    </row>
    <row r="20" ht="162" customHeight="1" spans="1:8">
      <c r="A20" s="8">
        <v>18</v>
      </c>
      <c r="B20" s="9" t="s">
        <v>33</v>
      </c>
      <c r="C20" s="10" t="s">
        <v>10</v>
      </c>
      <c r="D20" s="10" t="s">
        <v>10</v>
      </c>
      <c r="E20" s="10" t="s">
        <v>11</v>
      </c>
      <c r="F20" s="11" t="s">
        <v>31</v>
      </c>
      <c r="G20" s="8">
        <v>1</v>
      </c>
      <c r="H20" s="12" t="str">
        <f>_xlfn.DISPIMG("ID_AB23EA2D7AB34086B2E0642F70A92C4C",1)</f>
        <v>=DISPIMG("ID_AB23EA2D7AB34086B2E0642F70A92C4C",1)</v>
      </c>
    </row>
    <row r="21" ht="160" customHeight="1" spans="1:8">
      <c r="A21" s="8">
        <v>19</v>
      </c>
      <c r="B21" s="9" t="s">
        <v>34</v>
      </c>
      <c r="C21" s="10" t="s">
        <v>10</v>
      </c>
      <c r="D21" s="10" t="s">
        <v>10</v>
      </c>
      <c r="E21" s="10" t="s">
        <v>11</v>
      </c>
      <c r="F21" s="11" t="s">
        <v>31</v>
      </c>
      <c r="G21" s="8">
        <v>1</v>
      </c>
      <c r="H21" s="12" t="str">
        <f>_xlfn.DISPIMG("ID_5DAA2EC52B6C47C3BA5DCAE9B4FFB8B2",1)</f>
        <v>=DISPIMG("ID_5DAA2EC52B6C47C3BA5DCAE9B4FFB8B2",1)</v>
      </c>
    </row>
    <row r="22" ht="159" customHeight="1" spans="1:8">
      <c r="A22" s="8">
        <v>20</v>
      </c>
      <c r="B22" s="9" t="s">
        <v>35</v>
      </c>
      <c r="C22" s="10" t="s">
        <v>10</v>
      </c>
      <c r="D22" s="10" t="s">
        <v>10</v>
      </c>
      <c r="E22" s="10" t="s">
        <v>11</v>
      </c>
      <c r="F22" s="11" t="s">
        <v>31</v>
      </c>
      <c r="G22" s="8">
        <v>1</v>
      </c>
      <c r="H22" s="12" t="str">
        <f>_xlfn.DISPIMG("ID_4CE0785557EE46F6A21D830AC9C80AAF",1)</f>
        <v>=DISPIMG("ID_4CE0785557EE46F6A21D830AC9C80AAF",1)</v>
      </c>
    </row>
    <row r="23" ht="160" customHeight="1" spans="1:8">
      <c r="A23" s="8">
        <v>21</v>
      </c>
      <c r="B23" s="9" t="s">
        <v>36</v>
      </c>
      <c r="C23" s="10" t="s">
        <v>10</v>
      </c>
      <c r="D23" s="10" t="s">
        <v>10</v>
      </c>
      <c r="E23" s="10" t="s">
        <v>11</v>
      </c>
      <c r="F23" s="11" t="s">
        <v>37</v>
      </c>
      <c r="G23" s="8">
        <v>1</v>
      </c>
      <c r="H23" s="12" t="str">
        <f>_xlfn.DISPIMG("ID_AC924662CC5A4667A372300E20C0AAAC",1)</f>
        <v>=DISPIMG("ID_AC924662CC5A4667A372300E20C0AAAC",1)</v>
      </c>
    </row>
    <row r="24" ht="164" customHeight="1" spans="1:8">
      <c r="A24" s="8">
        <v>22</v>
      </c>
      <c r="B24" s="9" t="s">
        <v>38</v>
      </c>
      <c r="C24" s="10" t="s">
        <v>10</v>
      </c>
      <c r="D24" s="10" t="s">
        <v>10</v>
      </c>
      <c r="E24" s="10" t="s">
        <v>11</v>
      </c>
      <c r="F24" s="11" t="s">
        <v>37</v>
      </c>
      <c r="G24" s="8">
        <v>1</v>
      </c>
      <c r="H24" s="12" t="str">
        <f>_xlfn.DISPIMG("ID_ADD66DEB95AC4CD69A947DA237E15156",1)</f>
        <v>=DISPIMG("ID_ADD66DEB95AC4CD69A947DA237E15156",1)</v>
      </c>
    </row>
    <row r="25" ht="92" customHeight="1" spans="1:8">
      <c r="A25" s="13">
        <v>23</v>
      </c>
      <c r="B25" s="14" t="s">
        <v>39</v>
      </c>
      <c r="C25" s="15" t="s">
        <v>40</v>
      </c>
      <c r="D25" s="15" t="s">
        <v>41</v>
      </c>
      <c r="E25" s="15" t="s">
        <v>11</v>
      </c>
      <c r="F25" s="11">
        <v>45603</v>
      </c>
      <c r="G25" s="13">
        <v>1</v>
      </c>
      <c r="H25" s="16" t="str">
        <f>_xlfn.DISPIMG("ID_75642BD3936944DE9E1827E6EAC7C562",1)</f>
        <v>=DISPIMG("ID_75642BD3936944DE9E1827E6EAC7C562",1)</v>
      </c>
    </row>
    <row r="26" ht="164" customHeight="1" spans="1:8">
      <c r="A26" s="13">
        <v>24</v>
      </c>
      <c r="B26" s="14" t="s">
        <v>42</v>
      </c>
      <c r="C26" s="15" t="s">
        <v>40</v>
      </c>
      <c r="D26" s="15" t="s">
        <v>43</v>
      </c>
      <c r="E26" s="15" t="s">
        <v>11</v>
      </c>
      <c r="F26" s="11">
        <v>45603</v>
      </c>
      <c r="G26" s="13">
        <v>1</v>
      </c>
      <c r="H26" s="16" t="str">
        <f>_xlfn.DISPIMG("ID_D18BA11A72CA4ACAAF939452DBC1B7C4",1)</f>
        <v>=DISPIMG("ID_D18BA11A72CA4ACAAF939452DBC1B7C4",1)</v>
      </c>
    </row>
    <row r="27" ht="162" customHeight="1" spans="1:8">
      <c r="A27" s="13">
        <v>25</v>
      </c>
      <c r="B27" s="17" t="s">
        <v>44</v>
      </c>
      <c r="C27" s="15" t="s">
        <v>40</v>
      </c>
      <c r="D27" s="15" t="s">
        <v>45</v>
      </c>
      <c r="E27" s="15" t="s">
        <v>11</v>
      </c>
      <c r="F27" s="11">
        <v>45603</v>
      </c>
      <c r="G27" s="13">
        <v>1</v>
      </c>
      <c r="H27" s="16" t="str">
        <f>_xlfn.DISPIMG("ID_9491857AD0974D36A66A78ABC9423509",1)</f>
        <v>=DISPIMG("ID_9491857AD0974D36A66A78ABC9423509",1)</v>
      </c>
    </row>
    <row r="28" ht="161" customHeight="1" spans="1:8">
      <c r="A28" s="13">
        <v>26</v>
      </c>
      <c r="B28" s="17" t="s">
        <v>46</v>
      </c>
      <c r="C28" s="15" t="s">
        <v>40</v>
      </c>
      <c r="D28" s="15" t="s">
        <v>47</v>
      </c>
      <c r="E28" s="15" t="s">
        <v>11</v>
      </c>
      <c r="F28" s="11">
        <v>45611</v>
      </c>
      <c r="G28" s="13">
        <v>1</v>
      </c>
      <c r="H28" s="16" t="str">
        <f>_xlfn.DISPIMG("ID_2F4D2EED11124ACE8859EBFF25825ACF",1)</f>
        <v>=DISPIMG("ID_2F4D2EED11124ACE8859EBFF25825ACF",1)</v>
      </c>
    </row>
    <row r="29" ht="167" customHeight="1" spans="1:8">
      <c r="A29" s="13">
        <v>27</v>
      </c>
      <c r="B29" s="17" t="s">
        <v>48</v>
      </c>
      <c r="C29" s="15" t="s">
        <v>40</v>
      </c>
      <c r="D29" s="15" t="s">
        <v>49</v>
      </c>
      <c r="E29" s="15" t="s">
        <v>11</v>
      </c>
      <c r="F29" s="11">
        <v>45611</v>
      </c>
      <c r="G29" s="13">
        <v>1</v>
      </c>
      <c r="H29" s="16" t="str">
        <f>_xlfn.DISPIMG("ID_6C1B95CE73A14585B806BA3C7196A3FF",1)</f>
        <v>=DISPIMG("ID_6C1B95CE73A14585B806BA3C7196A3FF",1)</v>
      </c>
    </row>
    <row r="30" ht="167" customHeight="1" spans="1:8">
      <c r="A30" s="13">
        <v>28</v>
      </c>
      <c r="B30" s="14" t="s">
        <v>50</v>
      </c>
      <c r="C30" s="15" t="s">
        <v>40</v>
      </c>
      <c r="D30" s="15" t="s">
        <v>51</v>
      </c>
      <c r="E30" s="15" t="s">
        <v>11</v>
      </c>
      <c r="F30" s="11">
        <v>45636</v>
      </c>
      <c r="G30" s="13">
        <v>1</v>
      </c>
      <c r="H30" s="16" t="str">
        <f>_xlfn.DISPIMG("ID_C227C4E49CF141388D3B13E0E8D4137D",1)</f>
        <v>=DISPIMG("ID_C227C4E49CF141388D3B13E0E8D4137D",1)</v>
      </c>
    </row>
    <row r="31" ht="167" customHeight="1" spans="1:8">
      <c r="A31" s="13">
        <v>29</v>
      </c>
      <c r="B31" s="14" t="s">
        <v>52</v>
      </c>
      <c r="C31" s="15" t="s">
        <v>40</v>
      </c>
      <c r="D31" s="15" t="s">
        <v>53</v>
      </c>
      <c r="E31" s="15" t="s">
        <v>11</v>
      </c>
      <c r="F31" s="11">
        <v>45636</v>
      </c>
      <c r="G31" s="13">
        <v>1</v>
      </c>
      <c r="H31" s="16" t="str">
        <f>_xlfn.DISPIMG("ID_F455831897C641488EE263CAA4D9EE5A",1)</f>
        <v>=DISPIMG("ID_F455831897C641488EE263CAA4D9EE5A",1)</v>
      </c>
    </row>
    <row r="32" ht="167" customHeight="1" spans="1:8">
      <c r="A32" s="13">
        <v>30</v>
      </c>
      <c r="B32" s="14" t="s">
        <v>54</v>
      </c>
      <c r="C32" s="15" t="s">
        <v>40</v>
      </c>
      <c r="D32" s="15" t="s">
        <v>55</v>
      </c>
      <c r="E32" s="15" t="s">
        <v>11</v>
      </c>
      <c r="F32" s="11">
        <v>45639</v>
      </c>
      <c r="G32" s="13">
        <v>1</v>
      </c>
      <c r="H32" s="16" t="str">
        <f>_xlfn.DISPIMG("ID_C9836668CB0A46D0A3A886AF35184993",1)</f>
        <v>=DISPIMG("ID_C9836668CB0A46D0A3A886AF35184993",1)</v>
      </c>
    </row>
    <row r="33" ht="167" customHeight="1" spans="1:8">
      <c r="A33" s="13">
        <v>31</v>
      </c>
      <c r="B33" s="14" t="s">
        <v>56</v>
      </c>
      <c r="C33" s="15" t="s">
        <v>40</v>
      </c>
      <c r="D33" s="15" t="s">
        <v>57</v>
      </c>
      <c r="E33" s="15" t="s">
        <v>11</v>
      </c>
      <c r="F33" s="11">
        <v>45639</v>
      </c>
      <c r="G33" s="13">
        <v>1</v>
      </c>
      <c r="H33" s="16" t="str">
        <f>_xlfn.DISPIMG("ID_4AA698BDE5BA49F88A040293B9152909",1)</f>
        <v>=DISPIMG("ID_4AA698BDE5BA49F88A040293B9152909",1)</v>
      </c>
    </row>
    <row r="34" ht="163" customHeight="1" spans="1:8">
      <c r="A34" s="8">
        <v>32</v>
      </c>
      <c r="B34" s="9" t="s">
        <v>42</v>
      </c>
      <c r="C34" s="15" t="s">
        <v>58</v>
      </c>
      <c r="D34" s="15" t="s">
        <v>59</v>
      </c>
      <c r="E34" s="10" t="s">
        <v>11</v>
      </c>
      <c r="F34" s="11">
        <v>45770</v>
      </c>
      <c r="G34" s="8">
        <v>1</v>
      </c>
      <c r="H34" s="12" t="str">
        <f>_xlfn.DISPIMG("ID_34ED95ED27844CB18FEAA94B28881EB1",1)</f>
        <v>=DISPIMG("ID_34ED95ED27844CB18FEAA94B28881EB1",1)</v>
      </c>
    </row>
    <row r="35" ht="161" customHeight="1" spans="1:8">
      <c r="A35" s="8">
        <v>33</v>
      </c>
      <c r="B35" s="9" t="s">
        <v>39</v>
      </c>
      <c r="C35" s="15" t="s">
        <v>60</v>
      </c>
      <c r="D35" s="15" t="s">
        <v>61</v>
      </c>
      <c r="E35" s="10" t="s">
        <v>11</v>
      </c>
      <c r="F35" s="11">
        <v>45770</v>
      </c>
      <c r="G35" s="8">
        <v>1</v>
      </c>
      <c r="H35" s="12" t="str">
        <f>_xlfn.DISPIMG("ID_4FD85088F91E45628476A79033843602",1)</f>
        <v>=DISPIMG("ID_4FD85088F91E45628476A79033843602",1)</v>
      </c>
    </row>
    <row r="36" ht="164" customHeight="1" spans="1:8">
      <c r="A36" s="8">
        <v>34</v>
      </c>
      <c r="B36" s="9" t="s">
        <v>62</v>
      </c>
      <c r="C36" s="15" t="s">
        <v>40</v>
      </c>
      <c r="D36" s="15" t="s">
        <v>63</v>
      </c>
      <c r="E36" s="10" t="s">
        <v>11</v>
      </c>
      <c r="F36" s="11">
        <v>45770</v>
      </c>
      <c r="G36" s="8">
        <v>1</v>
      </c>
      <c r="H36" s="12" t="str">
        <f>_xlfn.DISPIMG("ID_A045420B7B6147BD987AE07B6D49327E",1)</f>
        <v>=DISPIMG("ID_A045420B7B6147BD987AE07B6D49327E",1)</v>
      </c>
    </row>
    <row r="37" ht="161" customHeight="1" spans="1:8">
      <c r="A37" s="8">
        <v>35</v>
      </c>
      <c r="B37" s="9" t="s">
        <v>64</v>
      </c>
      <c r="C37" s="15" t="s">
        <v>40</v>
      </c>
      <c r="D37" s="15" t="s">
        <v>65</v>
      </c>
      <c r="E37" s="10" t="s">
        <v>11</v>
      </c>
      <c r="F37" s="11">
        <v>45770</v>
      </c>
      <c r="G37" s="8">
        <v>1</v>
      </c>
      <c r="H37" s="12" t="str">
        <f>_xlfn.DISPIMG("ID_71E7A9BD5EF74BE6BC2D7BCD0B67813F",1)</f>
        <v>=DISPIMG("ID_71E7A9BD5EF74BE6BC2D7BCD0B67813F",1)</v>
      </c>
    </row>
    <row r="38" ht="160" customHeight="1" spans="1:8">
      <c r="A38" s="8">
        <v>36</v>
      </c>
      <c r="B38" s="9" t="s">
        <v>66</v>
      </c>
      <c r="C38" s="15" t="s">
        <v>67</v>
      </c>
      <c r="D38" s="15" t="s">
        <v>68</v>
      </c>
      <c r="E38" s="10" t="s">
        <v>11</v>
      </c>
      <c r="F38" s="11">
        <v>45820</v>
      </c>
      <c r="G38" s="8">
        <v>1</v>
      </c>
      <c r="H38" s="12" t="str">
        <f>_xlfn.DISPIMG("ID_3C0A3B9F2201494489AC328A946B00A6",1)</f>
        <v>=DISPIMG("ID_3C0A3B9F2201494489AC328A946B00A6",1)</v>
      </c>
    </row>
    <row r="39" ht="164" customHeight="1" spans="1:8">
      <c r="A39" s="8">
        <v>37</v>
      </c>
      <c r="B39" s="18" t="s">
        <v>69</v>
      </c>
      <c r="C39" s="15" t="s">
        <v>40</v>
      </c>
      <c r="D39" s="15" t="s">
        <v>70</v>
      </c>
      <c r="E39" s="10" t="s">
        <v>11</v>
      </c>
      <c r="F39" s="11">
        <v>45859</v>
      </c>
      <c r="G39" s="8">
        <v>1</v>
      </c>
      <c r="H39" s="12" t="str">
        <f>_xlfn.DISPIMG("ID_FC310B9E42A247E59E3C7481B2662C3F",1)</f>
        <v>=DISPIMG("ID_FC310B9E42A247E59E3C7481B2662C3F",1)</v>
      </c>
    </row>
    <row r="40" ht="93" customHeight="1" spans="1:8">
      <c r="A40" s="8">
        <v>38</v>
      </c>
      <c r="B40" s="9" t="s">
        <v>71</v>
      </c>
      <c r="C40" s="15" t="s">
        <v>72</v>
      </c>
      <c r="D40" s="15" t="s">
        <v>73</v>
      </c>
      <c r="E40" s="10" t="s">
        <v>11</v>
      </c>
      <c r="F40" s="11">
        <v>45896</v>
      </c>
      <c r="G40" s="8">
        <v>1</v>
      </c>
      <c r="H40" s="12" t="str">
        <f>_xlfn.DISPIMG("ID_035B614A846B4A3AB85AFE797F2FA1F9",1)</f>
        <v>=DISPIMG("ID_035B614A846B4A3AB85AFE797F2FA1F9",1)</v>
      </c>
    </row>
    <row r="41" ht="162" customHeight="1" spans="1:8">
      <c r="A41" s="8">
        <v>39</v>
      </c>
      <c r="B41" s="9" t="s">
        <v>74</v>
      </c>
      <c r="C41" s="15" t="s">
        <v>40</v>
      </c>
      <c r="D41" s="15" t="s">
        <v>75</v>
      </c>
      <c r="E41" s="10" t="s">
        <v>11</v>
      </c>
      <c r="F41" s="11">
        <v>45984</v>
      </c>
      <c r="G41" s="8">
        <v>1</v>
      </c>
      <c r="H41" s="12" t="str">
        <f>_xlfn.DISPIMG("ID_1293F3D4EEC7417B9F0E95498237A93F",1)</f>
        <v>=DISPIMG("ID_1293F3D4EEC7417B9F0E95498237A93F",1)</v>
      </c>
    </row>
    <row r="42" ht="94" customHeight="1" spans="1:8">
      <c r="A42" s="8">
        <v>40</v>
      </c>
      <c r="B42" s="9" t="s">
        <v>39</v>
      </c>
      <c r="C42" s="10" t="s">
        <v>10</v>
      </c>
      <c r="D42" s="10" t="s">
        <v>10</v>
      </c>
      <c r="E42" s="10" t="s">
        <v>11</v>
      </c>
      <c r="F42" s="11" t="s">
        <v>76</v>
      </c>
      <c r="G42" s="8">
        <v>1</v>
      </c>
      <c r="H42" s="12" t="str">
        <f>_xlfn.DISPIMG("ID_EF4AAC866AB94CDB918D7878A812065A",1)</f>
        <v>=DISPIMG("ID_EF4AAC866AB94CDB918D7878A812065A",1)</v>
      </c>
    </row>
    <row r="43" ht="94" customHeight="1" spans="1:8">
      <c r="A43" s="8">
        <v>41</v>
      </c>
      <c r="B43" s="9" t="s">
        <v>39</v>
      </c>
      <c r="C43" s="10" t="s">
        <v>10</v>
      </c>
      <c r="D43" s="10" t="s">
        <v>10</v>
      </c>
      <c r="E43" s="10" t="s">
        <v>11</v>
      </c>
      <c r="F43" s="11" t="s">
        <v>76</v>
      </c>
      <c r="G43" s="8">
        <v>1</v>
      </c>
      <c r="H43" s="12" t="str">
        <f>_xlfn.DISPIMG("ID_5E475C9F2EBD4B57987A5733C7F436EF",1)</f>
        <v>=DISPIMG("ID_5E475C9F2EBD4B57987A5733C7F436EF",1)</v>
      </c>
    </row>
    <row r="44" ht="166" customHeight="1" spans="1:8">
      <c r="A44" s="8">
        <v>42</v>
      </c>
      <c r="B44" s="9" t="s">
        <v>77</v>
      </c>
      <c r="C44" s="10" t="s">
        <v>10</v>
      </c>
      <c r="D44" s="10" t="s">
        <v>10</v>
      </c>
      <c r="E44" s="10" t="s">
        <v>11</v>
      </c>
      <c r="F44" s="11" t="s">
        <v>76</v>
      </c>
      <c r="G44" s="8">
        <v>1</v>
      </c>
      <c r="H44" s="12" t="str">
        <f>_xlfn.DISPIMG("ID_8769EB4871BD4729B83A0C80E829ABA8",1)</f>
        <v>=DISPIMG("ID_8769EB4871BD4729B83A0C80E829ABA8",1)</v>
      </c>
    </row>
    <row r="45" ht="95" customHeight="1" spans="1:8">
      <c r="A45" s="8">
        <v>43</v>
      </c>
      <c r="B45" s="9" t="s">
        <v>78</v>
      </c>
      <c r="C45" s="10" t="s">
        <v>10</v>
      </c>
      <c r="D45" s="10" t="s">
        <v>10</v>
      </c>
      <c r="E45" s="10" t="s">
        <v>11</v>
      </c>
      <c r="F45" s="11" t="s">
        <v>79</v>
      </c>
      <c r="G45" s="8">
        <v>1</v>
      </c>
      <c r="H45" s="12" t="str">
        <f>_xlfn.DISPIMG("ID_DF3733D8A016476599DE043F1BA3C313",1)</f>
        <v>=DISPIMG("ID_DF3733D8A016476599DE043F1BA3C313",1)</v>
      </c>
    </row>
    <row r="46" ht="159" customHeight="1" spans="1:8">
      <c r="A46" s="8">
        <v>44</v>
      </c>
      <c r="B46" s="9" t="s">
        <v>80</v>
      </c>
      <c r="C46" s="10" t="s">
        <v>10</v>
      </c>
      <c r="D46" s="10" t="s">
        <v>10</v>
      </c>
      <c r="E46" s="10" t="s">
        <v>11</v>
      </c>
      <c r="F46" s="11" t="s">
        <v>79</v>
      </c>
      <c r="G46" s="8">
        <v>1</v>
      </c>
      <c r="H46" s="12" t="str">
        <f>_xlfn.DISPIMG("ID_57452C008E6C40408CC00AE7DD1F8A6F",1)</f>
        <v>=DISPIMG("ID_57452C008E6C40408CC00AE7DD1F8A6F",1)</v>
      </c>
    </row>
    <row r="47" ht="159" customHeight="1" spans="1:8">
      <c r="A47" s="8">
        <v>45</v>
      </c>
      <c r="B47" s="9" t="s">
        <v>81</v>
      </c>
      <c r="C47" s="10" t="s">
        <v>10</v>
      </c>
      <c r="D47" s="10" t="s">
        <v>10</v>
      </c>
      <c r="E47" s="10" t="s">
        <v>11</v>
      </c>
      <c r="F47" s="11" t="s">
        <v>79</v>
      </c>
      <c r="G47" s="8">
        <v>2</v>
      </c>
      <c r="H47" s="12" t="str">
        <f>_xlfn.DISPIMG("ID_974D36ABE652469681291FEF4F62D9FA",1)</f>
        <v>=DISPIMG("ID_974D36ABE652469681291FEF4F62D9FA",1)</v>
      </c>
    </row>
    <row r="48" ht="95" customHeight="1" spans="1:8">
      <c r="A48" s="8">
        <v>46</v>
      </c>
      <c r="B48" s="9" t="s">
        <v>82</v>
      </c>
      <c r="C48" s="10" t="s">
        <v>10</v>
      </c>
      <c r="D48" s="10" t="s">
        <v>10</v>
      </c>
      <c r="E48" s="10" t="s">
        <v>11</v>
      </c>
      <c r="F48" s="11" t="s">
        <v>83</v>
      </c>
      <c r="G48" s="8">
        <v>1</v>
      </c>
      <c r="H48" s="12" t="str">
        <f>_xlfn.DISPIMG("ID_57001B34B7604ECFA81FFBAF07167A93",1)</f>
        <v>=DISPIMG("ID_57001B34B7604ECFA81FFBAF07167A93",1)</v>
      </c>
    </row>
    <row r="49" ht="163" customHeight="1" spans="1:8">
      <c r="A49" s="8">
        <v>47</v>
      </c>
      <c r="B49" s="9" t="s">
        <v>84</v>
      </c>
      <c r="C49" s="10" t="s">
        <v>10</v>
      </c>
      <c r="D49" s="10" t="s">
        <v>10</v>
      </c>
      <c r="E49" s="10" t="s">
        <v>11</v>
      </c>
      <c r="F49" s="11" t="s">
        <v>83</v>
      </c>
      <c r="G49" s="8">
        <v>1</v>
      </c>
      <c r="H49" s="12" t="str">
        <f>_xlfn.DISPIMG("ID_7E6E35CF9BEA433098CAD776B0F0420A",1)</f>
        <v>=DISPIMG("ID_7E6E35CF9BEA433098CAD776B0F0420A",1)</v>
      </c>
    </row>
    <row r="50" ht="95" customHeight="1" spans="1:8">
      <c r="A50" s="8">
        <v>48</v>
      </c>
      <c r="B50" s="9" t="s">
        <v>85</v>
      </c>
      <c r="C50" s="10" t="s">
        <v>10</v>
      </c>
      <c r="D50" s="10" t="s">
        <v>10</v>
      </c>
      <c r="E50" s="10" t="s">
        <v>11</v>
      </c>
      <c r="F50" s="11" t="s">
        <v>83</v>
      </c>
      <c r="G50" s="8">
        <v>1</v>
      </c>
      <c r="H50" s="12" t="str">
        <f>_xlfn.DISPIMG("ID_E6E38D2C24944F8F9D02BF0C5EC841D0",1)</f>
        <v>=DISPIMG("ID_E6E38D2C24944F8F9D02BF0C5EC841D0",1)</v>
      </c>
    </row>
    <row r="51" ht="162" customHeight="1" spans="1:8">
      <c r="A51" s="8">
        <v>49</v>
      </c>
      <c r="B51" s="9" t="s">
        <v>86</v>
      </c>
      <c r="C51" s="10" t="s">
        <v>10</v>
      </c>
      <c r="D51" s="10" t="s">
        <v>10</v>
      </c>
      <c r="E51" s="10" t="s">
        <v>11</v>
      </c>
      <c r="F51" s="11" t="s">
        <v>83</v>
      </c>
      <c r="G51" s="8">
        <v>1</v>
      </c>
      <c r="H51" s="12" t="str">
        <f>_xlfn.DISPIMG("ID_86250D9227E844E5BC8463B4988951F1",1)</f>
        <v>=DISPIMG("ID_86250D9227E844E5BC8463B4988951F1",1)</v>
      </c>
    </row>
    <row r="52" ht="93" customHeight="1" spans="1:8">
      <c r="A52" s="8">
        <v>50</v>
      </c>
      <c r="B52" s="9" t="s">
        <v>87</v>
      </c>
      <c r="C52" s="10" t="s">
        <v>10</v>
      </c>
      <c r="D52" s="10" t="s">
        <v>10</v>
      </c>
      <c r="E52" s="10" t="s">
        <v>11</v>
      </c>
      <c r="F52" s="11" t="s">
        <v>83</v>
      </c>
      <c r="G52" s="8">
        <v>1</v>
      </c>
      <c r="H52" s="12" t="str">
        <f>_xlfn.DISPIMG("ID_1B1154A86A1E4E5D92839E8043D8313C",1)</f>
        <v>=DISPIMG("ID_1B1154A86A1E4E5D92839E8043D8313C",1)</v>
      </c>
    </row>
    <row r="53" ht="97" customHeight="1" spans="1:8">
      <c r="A53" s="8">
        <v>51</v>
      </c>
      <c r="B53" s="9" t="s">
        <v>88</v>
      </c>
      <c r="C53" s="10" t="s">
        <v>10</v>
      </c>
      <c r="D53" s="10" t="s">
        <v>10</v>
      </c>
      <c r="E53" s="10" t="s">
        <v>11</v>
      </c>
      <c r="F53" s="11" t="s">
        <v>83</v>
      </c>
      <c r="G53" s="8">
        <v>1</v>
      </c>
      <c r="H53" s="12" t="str">
        <f>_xlfn.DISPIMG("ID_15D03E145D0348E9B679698D42546215",1)</f>
        <v>=DISPIMG("ID_15D03E145D0348E9B679698D42546215",1)</v>
      </c>
    </row>
    <row r="54" ht="162" customHeight="1" spans="1:8">
      <c r="A54" s="8">
        <v>52</v>
      </c>
      <c r="B54" s="9" t="s">
        <v>82</v>
      </c>
      <c r="C54" s="10" t="s">
        <v>10</v>
      </c>
      <c r="D54" s="10" t="s">
        <v>10</v>
      </c>
      <c r="E54" s="10" t="s">
        <v>11</v>
      </c>
      <c r="F54" s="11" t="s">
        <v>83</v>
      </c>
      <c r="G54" s="8">
        <v>1</v>
      </c>
      <c r="H54" s="12" t="str">
        <f>_xlfn.DISPIMG("ID_E970A95B64BD40449185D51CADB2EA59",1)</f>
        <v>=DISPIMG("ID_E970A95B64BD40449185D51CADB2EA59",1)</v>
      </c>
    </row>
    <row r="55" ht="93" customHeight="1" spans="1:8">
      <c r="A55" s="8">
        <v>53</v>
      </c>
      <c r="B55" s="9" t="s">
        <v>89</v>
      </c>
      <c r="C55" s="10" t="s">
        <v>10</v>
      </c>
      <c r="D55" s="10" t="s">
        <v>10</v>
      </c>
      <c r="E55" s="10" t="s">
        <v>11</v>
      </c>
      <c r="F55" s="11" t="s">
        <v>83</v>
      </c>
      <c r="G55" s="8">
        <v>1</v>
      </c>
      <c r="H55" s="12" t="str">
        <f>_xlfn.DISPIMG("ID_C889CC5547594E0288B538107C39D308",1)</f>
        <v>=DISPIMG("ID_C889CC5547594E0288B538107C39D308",1)</v>
      </c>
    </row>
    <row r="56" ht="96" customHeight="1" spans="1:8">
      <c r="A56" s="8">
        <v>54</v>
      </c>
      <c r="B56" s="9" t="s">
        <v>90</v>
      </c>
      <c r="C56" s="10" t="s">
        <v>10</v>
      </c>
      <c r="D56" s="10" t="s">
        <v>10</v>
      </c>
      <c r="E56" s="10" t="s">
        <v>11</v>
      </c>
      <c r="F56" s="11" t="s">
        <v>83</v>
      </c>
      <c r="G56" s="8">
        <v>1</v>
      </c>
      <c r="H56" s="12" t="str">
        <f>_xlfn.DISPIMG("ID_1F4CD78423B94462BEA9418727F9C056",1)</f>
        <v>=DISPIMG("ID_1F4CD78423B94462BEA9418727F9C056",1)</v>
      </c>
    </row>
    <row r="57" ht="162" customHeight="1" spans="1:8">
      <c r="A57" s="8">
        <v>55</v>
      </c>
      <c r="B57" s="9" t="s">
        <v>91</v>
      </c>
      <c r="C57" s="10" t="s">
        <v>10</v>
      </c>
      <c r="D57" s="10" t="s">
        <v>10</v>
      </c>
      <c r="E57" s="10" t="s">
        <v>11</v>
      </c>
      <c r="F57" s="11" t="s">
        <v>83</v>
      </c>
      <c r="G57" s="8">
        <v>1</v>
      </c>
      <c r="H57" s="12" t="str">
        <f>_xlfn.DISPIMG("ID_BFEDCC91286E4C298A0356849F31BCAB",1)</f>
        <v>=DISPIMG("ID_BFEDCC91286E4C298A0356849F31BCAB",1)</v>
      </c>
    </row>
    <row r="58" ht="164" customHeight="1" spans="1:8">
      <c r="A58" s="8">
        <v>56</v>
      </c>
      <c r="B58" s="9" t="s">
        <v>92</v>
      </c>
      <c r="C58" s="10" t="s">
        <v>10</v>
      </c>
      <c r="D58" s="10" t="s">
        <v>10</v>
      </c>
      <c r="E58" s="10" t="s">
        <v>11</v>
      </c>
      <c r="F58" s="11" t="s">
        <v>83</v>
      </c>
      <c r="G58" s="8">
        <v>1</v>
      </c>
      <c r="H58" s="12" t="str">
        <f>_xlfn.DISPIMG("ID_086884503BD944BC8CD612DD600969E4",1)</f>
        <v>=DISPIMG("ID_086884503BD944BC8CD612DD600969E4",1)</v>
      </c>
    </row>
    <row r="59" ht="163" customHeight="1" spans="1:8">
      <c r="A59" s="8">
        <v>57</v>
      </c>
      <c r="B59" s="9" t="s">
        <v>93</v>
      </c>
      <c r="C59" s="10" t="s">
        <v>10</v>
      </c>
      <c r="D59" s="10" t="s">
        <v>10</v>
      </c>
      <c r="E59" s="10" t="s">
        <v>11</v>
      </c>
      <c r="F59" s="11" t="s">
        <v>83</v>
      </c>
      <c r="G59" s="8">
        <v>1</v>
      </c>
      <c r="H59" s="12" t="str">
        <f>_xlfn.DISPIMG("ID_661822B56D8E4535A1CDC1B6C6123C76",1)</f>
        <v>=DISPIMG("ID_661822B56D8E4535A1CDC1B6C6123C76",1)</v>
      </c>
    </row>
    <row r="60" ht="95" customHeight="1" spans="1:8">
      <c r="A60" s="8">
        <v>58</v>
      </c>
      <c r="B60" s="9" t="s">
        <v>94</v>
      </c>
      <c r="C60" s="10" t="s">
        <v>10</v>
      </c>
      <c r="D60" s="10" t="s">
        <v>10</v>
      </c>
      <c r="E60" s="10" t="s">
        <v>11</v>
      </c>
      <c r="F60" s="11" t="s">
        <v>83</v>
      </c>
      <c r="G60" s="8">
        <v>1</v>
      </c>
      <c r="H60" s="12" t="str">
        <f>_xlfn.DISPIMG("ID_C46AF9D8FE4E48F5B5ECF8D12F1446B6",1)</f>
        <v>=DISPIMG("ID_C46AF9D8FE4E48F5B5ECF8D12F1446B6",1)</v>
      </c>
    </row>
    <row r="61" ht="96" customHeight="1" spans="1:8">
      <c r="A61" s="8">
        <v>59</v>
      </c>
      <c r="B61" s="9" t="s">
        <v>95</v>
      </c>
      <c r="C61" s="10" t="s">
        <v>10</v>
      </c>
      <c r="D61" s="10" t="s">
        <v>10</v>
      </c>
      <c r="E61" s="10" t="s">
        <v>11</v>
      </c>
      <c r="F61" s="11" t="s">
        <v>83</v>
      </c>
      <c r="G61" s="8">
        <v>1</v>
      </c>
      <c r="H61" s="12" t="str">
        <f>_xlfn.DISPIMG("ID_6F5B49C868DA4F0A9B8797A3F501E468",1)</f>
        <v>=DISPIMG("ID_6F5B49C868DA4F0A9B8797A3F501E468",1)</v>
      </c>
    </row>
    <row r="62" ht="96" customHeight="1" spans="1:8">
      <c r="A62" s="8">
        <v>60</v>
      </c>
      <c r="B62" s="9" t="s">
        <v>96</v>
      </c>
      <c r="C62" s="10" t="s">
        <v>10</v>
      </c>
      <c r="D62" s="10" t="s">
        <v>10</v>
      </c>
      <c r="E62" s="10" t="s">
        <v>11</v>
      </c>
      <c r="F62" s="11" t="s">
        <v>83</v>
      </c>
      <c r="G62" s="8">
        <v>1</v>
      </c>
      <c r="H62" s="12" t="str">
        <f>_xlfn.DISPIMG("ID_477FB9EF4CEA457C8D87DDC7DC3DF4A0",1)</f>
        <v>=DISPIMG("ID_477FB9EF4CEA457C8D87DDC7DC3DF4A0",1)</v>
      </c>
    </row>
    <row r="63" ht="161" customHeight="1" spans="1:8">
      <c r="A63" s="8">
        <v>61</v>
      </c>
      <c r="B63" s="9" t="s">
        <v>97</v>
      </c>
      <c r="C63" s="10" t="s">
        <v>10</v>
      </c>
      <c r="D63" s="10" t="s">
        <v>10</v>
      </c>
      <c r="E63" s="10" t="s">
        <v>11</v>
      </c>
      <c r="F63" s="11" t="s">
        <v>83</v>
      </c>
      <c r="G63" s="8">
        <v>1</v>
      </c>
      <c r="H63" s="12" t="str">
        <f>_xlfn.DISPIMG("ID_5C78E66E8471481488C1619CD3A24FF0",1)</f>
        <v>=DISPIMG("ID_5C78E66E8471481488C1619CD3A24FF0",1)</v>
      </c>
    </row>
    <row r="64" ht="82" customHeight="1" spans="1:8">
      <c r="A64" s="8">
        <v>62</v>
      </c>
      <c r="B64" s="9" t="s">
        <v>82</v>
      </c>
      <c r="C64" s="10" t="s">
        <v>10</v>
      </c>
      <c r="D64" s="10" t="s">
        <v>10</v>
      </c>
      <c r="E64" s="10" t="s">
        <v>11</v>
      </c>
      <c r="F64" s="11" t="s">
        <v>83</v>
      </c>
      <c r="G64" s="8">
        <v>1</v>
      </c>
      <c r="H64" s="19" t="str">
        <f>_xlfn.DISPIMG("ID_11BEAC9AAF8F4A07ADE7349B40F77B9F",1)</f>
        <v>=DISPIMG("ID_11BEAC9AAF8F4A07ADE7349B40F77B9F",1)</v>
      </c>
    </row>
    <row r="65" ht="78" customHeight="1" spans="1:8">
      <c r="A65" s="8">
        <v>63</v>
      </c>
      <c r="B65" s="9" t="s">
        <v>98</v>
      </c>
      <c r="C65" s="10" t="s">
        <v>10</v>
      </c>
      <c r="D65" s="10" t="s">
        <v>10</v>
      </c>
      <c r="E65" s="10" t="s">
        <v>11</v>
      </c>
      <c r="F65" s="11" t="s">
        <v>99</v>
      </c>
      <c r="G65" s="8">
        <v>1</v>
      </c>
      <c r="H65" s="20"/>
    </row>
    <row r="66" ht="96" customHeight="1" spans="1:8">
      <c r="A66" s="8">
        <v>64</v>
      </c>
      <c r="B66" s="9" t="s">
        <v>100</v>
      </c>
      <c r="C66" s="10" t="s">
        <v>10</v>
      </c>
      <c r="D66" s="10" t="s">
        <v>10</v>
      </c>
      <c r="E66" s="10" t="s">
        <v>11</v>
      </c>
      <c r="F66" s="11" t="s">
        <v>99</v>
      </c>
      <c r="G66" s="8">
        <v>8</v>
      </c>
      <c r="H66" s="12" t="str">
        <f>_xlfn.DISPIMG("ID_D2E11EF24C7C4412A6AEBED62617294B",1)</f>
        <v>=DISPIMG("ID_D2E11EF24C7C4412A6AEBED62617294B",1)</v>
      </c>
    </row>
    <row r="67" ht="96" customHeight="1" spans="1:8">
      <c r="A67" s="8">
        <v>65</v>
      </c>
      <c r="B67" s="21" t="s">
        <v>101</v>
      </c>
      <c r="C67" s="10" t="s">
        <v>10</v>
      </c>
      <c r="D67" s="10" t="s">
        <v>10</v>
      </c>
      <c r="E67" s="10" t="s">
        <v>11</v>
      </c>
      <c r="F67" s="11" t="s">
        <v>99</v>
      </c>
      <c r="G67" s="8">
        <v>6</v>
      </c>
      <c r="H67" s="12" t="str">
        <f>_xlfn.DISPIMG("ID_EF6218DD1230425D92525651ECA27E1D",1)</f>
        <v>=DISPIMG("ID_EF6218DD1230425D92525651ECA27E1D",1)</v>
      </c>
    </row>
    <row r="68" ht="162" customHeight="1" spans="1:8">
      <c r="A68" s="8">
        <v>66</v>
      </c>
      <c r="B68" s="9" t="s">
        <v>101</v>
      </c>
      <c r="C68" s="10" t="s">
        <v>10</v>
      </c>
      <c r="D68" s="10" t="s">
        <v>10</v>
      </c>
      <c r="E68" s="10" t="s">
        <v>11</v>
      </c>
      <c r="F68" s="11" t="s">
        <v>99</v>
      </c>
      <c r="G68" s="8">
        <v>3</v>
      </c>
      <c r="H68" s="12" t="str">
        <f>_xlfn.DISPIMG("ID_BB3D1E01A9694962872D24E761C1D2A9",1)</f>
        <v>=DISPIMG("ID_BB3D1E01A9694962872D24E761C1D2A9",1)</v>
      </c>
    </row>
    <row r="69" ht="162" customHeight="1" spans="1:8">
      <c r="A69" s="8">
        <v>67</v>
      </c>
      <c r="B69" s="9" t="s">
        <v>102</v>
      </c>
      <c r="C69" s="10" t="s">
        <v>10</v>
      </c>
      <c r="D69" s="10" t="s">
        <v>10</v>
      </c>
      <c r="E69" s="10" t="s">
        <v>11</v>
      </c>
      <c r="F69" s="11" t="s">
        <v>99</v>
      </c>
      <c r="G69" s="8">
        <v>1</v>
      </c>
      <c r="H69" s="12" t="str">
        <f>_xlfn.DISPIMG("ID_C3E4E15AA4A5423BA6200277A9D68D72",1)</f>
        <v>=DISPIMG("ID_C3E4E15AA4A5423BA6200277A9D68D72",1)</v>
      </c>
    </row>
    <row r="70" ht="95" customHeight="1" spans="1:8">
      <c r="A70" s="8">
        <v>68</v>
      </c>
      <c r="B70" s="9" t="s">
        <v>103</v>
      </c>
      <c r="C70" s="10" t="s">
        <v>10</v>
      </c>
      <c r="D70" s="10" t="s">
        <v>10</v>
      </c>
      <c r="E70" s="10" t="s">
        <v>11</v>
      </c>
      <c r="F70" s="11" t="s">
        <v>99</v>
      </c>
      <c r="G70" s="8">
        <v>1</v>
      </c>
      <c r="H70" s="12" t="str">
        <f>_xlfn.DISPIMG("ID_A8F9DFCB4F3446139471DF8E076D9F55",1)</f>
        <v>=DISPIMG("ID_A8F9DFCB4F3446139471DF8E076D9F55",1)</v>
      </c>
    </row>
    <row r="71" ht="96" customHeight="1" spans="1:8">
      <c r="A71" s="8">
        <v>69</v>
      </c>
      <c r="B71" s="9" t="s">
        <v>104</v>
      </c>
      <c r="C71" s="10" t="s">
        <v>10</v>
      </c>
      <c r="D71" s="10" t="s">
        <v>10</v>
      </c>
      <c r="E71" s="10" t="s">
        <v>11</v>
      </c>
      <c r="F71" s="11" t="s">
        <v>99</v>
      </c>
      <c r="G71" s="8">
        <v>1</v>
      </c>
      <c r="H71" s="12" t="str">
        <f>_xlfn.DISPIMG("ID_7059AD0567AE4963A508FB67BB25F278",1)</f>
        <v>=DISPIMG("ID_7059AD0567AE4963A508FB67BB25F278",1)</v>
      </c>
    </row>
    <row r="72" ht="94" customHeight="1" spans="1:8">
      <c r="A72" s="8">
        <v>70</v>
      </c>
      <c r="B72" s="9" t="s">
        <v>105</v>
      </c>
      <c r="C72" s="10" t="s">
        <v>10</v>
      </c>
      <c r="D72" s="10" t="s">
        <v>10</v>
      </c>
      <c r="E72" s="10" t="s">
        <v>11</v>
      </c>
      <c r="F72" s="11" t="s">
        <v>106</v>
      </c>
      <c r="G72" s="8">
        <v>3</v>
      </c>
      <c r="H72" s="12" t="str">
        <f>_xlfn.DISPIMG("ID_53FE3CAFFAB545BE812C3E50BA1BF901",1)</f>
        <v>=DISPIMG("ID_53FE3CAFFAB545BE812C3E50BA1BF901",1)</v>
      </c>
    </row>
    <row r="73" ht="94" customHeight="1" spans="1:8">
      <c r="A73" s="8">
        <v>71</v>
      </c>
      <c r="B73" s="9" t="s">
        <v>105</v>
      </c>
      <c r="C73" s="10" t="s">
        <v>10</v>
      </c>
      <c r="D73" s="10" t="s">
        <v>10</v>
      </c>
      <c r="E73" s="10" t="s">
        <v>11</v>
      </c>
      <c r="F73" s="11" t="s">
        <v>106</v>
      </c>
      <c r="G73" s="8">
        <v>9</v>
      </c>
      <c r="H73" s="12" t="str">
        <f>_xlfn.DISPIMG("ID_078A29095BD1404D885CAB44DCE80447",1)</f>
        <v>=DISPIMG("ID_078A29095BD1404D885CAB44DCE80447",1)</v>
      </c>
    </row>
    <row r="74" ht="95" customHeight="1" spans="1:8">
      <c r="A74" s="8">
        <v>72</v>
      </c>
      <c r="B74" s="9" t="s">
        <v>107</v>
      </c>
      <c r="C74" s="10" t="s">
        <v>10</v>
      </c>
      <c r="D74" s="10" t="s">
        <v>10</v>
      </c>
      <c r="E74" s="10" t="s">
        <v>11</v>
      </c>
      <c r="F74" s="11" t="s">
        <v>108</v>
      </c>
      <c r="G74" s="8">
        <v>1</v>
      </c>
      <c r="H74" s="12" t="str">
        <f>_xlfn.DISPIMG("ID_32A99B18E67043D39577C75BD1124802",1)</f>
        <v>=DISPIMG("ID_32A99B18E67043D39577C75BD1124802",1)</v>
      </c>
    </row>
    <row r="75" ht="164" customHeight="1" spans="1:8">
      <c r="A75" s="8">
        <v>73</v>
      </c>
      <c r="B75" s="9" t="s">
        <v>109</v>
      </c>
      <c r="C75" s="10" t="s">
        <v>10</v>
      </c>
      <c r="D75" s="10" t="s">
        <v>10</v>
      </c>
      <c r="E75" s="10" t="s">
        <v>11</v>
      </c>
      <c r="F75" s="11" t="s">
        <v>110</v>
      </c>
      <c r="G75" s="8">
        <v>2</v>
      </c>
      <c r="H75" s="12" t="str">
        <f>_xlfn.DISPIMG("ID_33F8419F620F4651BD4A72991FB83A18",1)</f>
        <v>=DISPIMG("ID_33F8419F620F4651BD4A72991FB83A18",1)</v>
      </c>
    </row>
    <row r="76" ht="166" customHeight="1" spans="1:8">
      <c r="A76" s="8">
        <v>74</v>
      </c>
      <c r="B76" s="9" t="s">
        <v>111</v>
      </c>
      <c r="C76" s="10" t="s">
        <v>10</v>
      </c>
      <c r="D76" s="10" t="s">
        <v>10</v>
      </c>
      <c r="E76" s="10" t="s">
        <v>11</v>
      </c>
      <c r="F76" s="11" t="s">
        <v>106</v>
      </c>
      <c r="G76" s="8">
        <v>4</v>
      </c>
      <c r="H76" s="12" t="str">
        <f>_xlfn.DISPIMG("ID_0FE57C50A0444702A0E5F5ECC52EFCFC",1)</f>
        <v>=DISPIMG("ID_0FE57C50A0444702A0E5F5ECC52EFCFC",1)</v>
      </c>
    </row>
    <row r="77" ht="96" customHeight="1" spans="1:8">
      <c r="A77" s="8">
        <v>75</v>
      </c>
      <c r="B77" s="9" t="s">
        <v>112</v>
      </c>
      <c r="C77" s="10" t="s">
        <v>10</v>
      </c>
      <c r="D77" s="10" t="s">
        <v>10</v>
      </c>
      <c r="E77" s="10" t="s">
        <v>11</v>
      </c>
      <c r="F77" s="11" t="s">
        <v>108</v>
      </c>
      <c r="G77" s="8">
        <v>1</v>
      </c>
      <c r="H77" s="12" t="str">
        <f>_xlfn.DISPIMG("ID_5338BF7B44F24FA7A53ED61C8054CA53",1)</f>
        <v>=DISPIMG("ID_5338BF7B44F24FA7A53ED61C8054CA53",1)</v>
      </c>
    </row>
    <row r="78" ht="96" customHeight="1" spans="1:8">
      <c r="A78" s="8">
        <v>76</v>
      </c>
      <c r="B78" s="9" t="s">
        <v>113</v>
      </c>
      <c r="C78" s="10" t="s">
        <v>10</v>
      </c>
      <c r="D78" s="10" t="s">
        <v>10</v>
      </c>
      <c r="E78" s="10" t="s">
        <v>11</v>
      </c>
      <c r="F78" s="11" t="s">
        <v>108</v>
      </c>
      <c r="G78" s="8">
        <v>1</v>
      </c>
      <c r="H78" s="12" t="str">
        <f>_xlfn.DISPIMG("ID_C008AC1F92354404AABE30F52E242D83",1)</f>
        <v>=DISPIMG("ID_C008AC1F92354404AABE30F52E242D83",1)</v>
      </c>
    </row>
    <row r="79" ht="97" customHeight="1" spans="1:8">
      <c r="A79" s="8">
        <v>77</v>
      </c>
      <c r="B79" s="9" t="s">
        <v>114</v>
      </c>
      <c r="C79" s="10" t="s">
        <v>10</v>
      </c>
      <c r="D79" s="10" t="s">
        <v>10</v>
      </c>
      <c r="E79" s="10" t="s">
        <v>11</v>
      </c>
      <c r="F79" s="11" t="s">
        <v>108</v>
      </c>
      <c r="G79" s="8">
        <v>1</v>
      </c>
      <c r="H79" s="12" t="str">
        <f>_xlfn.DISPIMG("ID_5B465AA0E4FC4DCDB6599BAA8C7F34E1",1)</f>
        <v>=DISPIMG("ID_5B465AA0E4FC4DCDB6599BAA8C7F34E1",1)</v>
      </c>
    </row>
    <row r="80" ht="166" customHeight="1" spans="1:8">
      <c r="A80" s="8">
        <v>78</v>
      </c>
      <c r="B80" s="9" t="s">
        <v>115</v>
      </c>
      <c r="C80" s="10" t="s">
        <v>10</v>
      </c>
      <c r="D80" s="10" t="s">
        <v>10</v>
      </c>
      <c r="E80" s="10" t="s">
        <v>11</v>
      </c>
      <c r="F80" s="11" t="s">
        <v>116</v>
      </c>
      <c r="G80" s="8">
        <v>1</v>
      </c>
      <c r="H80" s="12" t="str">
        <f>_xlfn.DISPIMG("ID_4CD0AA3179DE4199BA08983B2245BFB0",1)</f>
        <v>=DISPIMG("ID_4CD0AA3179DE4199BA08983B2245BFB0",1)</v>
      </c>
    </row>
    <row r="81" ht="163" customHeight="1" spans="1:8">
      <c r="A81" s="8">
        <v>79</v>
      </c>
      <c r="B81" s="9" t="s">
        <v>117</v>
      </c>
      <c r="C81" s="10" t="s">
        <v>10</v>
      </c>
      <c r="D81" s="10" t="s">
        <v>10</v>
      </c>
      <c r="E81" s="10" t="s">
        <v>11</v>
      </c>
      <c r="F81" s="11" t="s">
        <v>116</v>
      </c>
      <c r="G81" s="8">
        <v>1</v>
      </c>
      <c r="H81" s="12" t="str">
        <f>_xlfn.DISPIMG("ID_067E6CB4BCC44395BA3EE38188D78531",1)</f>
        <v>=DISPIMG("ID_067E6CB4BCC44395BA3EE38188D78531",1)</v>
      </c>
    </row>
    <row r="82" ht="95" customHeight="1" spans="1:8">
      <c r="A82" s="8">
        <v>80</v>
      </c>
      <c r="B82" s="9" t="s">
        <v>118</v>
      </c>
      <c r="C82" s="10" t="s">
        <v>10</v>
      </c>
      <c r="D82" s="10" t="s">
        <v>10</v>
      </c>
      <c r="E82" s="10" t="s">
        <v>11</v>
      </c>
      <c r="F82" s="11" t="s">
        <v>110</v>
      </c>
      <c r="G82" s="8">
        <v>1</v>
      </c>
      <c r="H82" s="12" t="str">
        <f>_xlfn.DISPIMG("ID_FF17672E15894DE39C56B70DD0443920",1)</f>
        <v>=DISPIMG("ID_FF17672E15894DE39C56B70DD0443920",1)</v>
      </c>
    </row>
    <row r="83" ht="94" customHeight="1" spans="1:8">
      <c r="A83" s="8">
        <v>81</v>
      </c>
      <c r="B83" s="9" t="s">
        <v>119</v>
      </c>
      <c r="C83" s="10" t="s">
        <v>10</v>
      </c>
      <c r="D83" s="10" t="s">
        <v>10</v>
      </c>
      <c r="E83" s="10" t="s">
        <v>11</v>
      </c>
      <c r="F83" s="11" t="s">
        <v>110</v>
      </c>
      <c r="G83" s="8">
        <v>1</v>
      </c>
      <c r="H83" s="12" t="str">
        <f>_xlfn.DISPIMG("ID_BDCF38F6DAC84756A077BA2B4604115A",1)</f>
        <v>=DISPIMG("ID_BDCF38F6DAC84756A077BA2B4604115A",1)</v>
      </c>
    </row>
    <row r="84" ht="35" customHeight="1" spans="1:8">
      <c r="A84" s="22">
        <v>82</v>
      </c>
      <c r="B84" s="9" t="s">
        <v>120</v>
      </c>
      <c r="C84" s="10" t="s">
        <v>10</v>
      </c>
      <c r="D84" s="10" t="s">
        <v>10</v>
      </c>
      <c r="E84" s="10" t="s">
        <v>11</v>
      </c>
      <c r="F84" s="11" t="s">
        <v>116</v>
      </c>
      <c r="G84" s="8">
        <v>8</v>
      </c>
      <c r="H84" s="19" t="str">
        <f>_xlfn.DISPIMG("ID_EFDB4E9EEAEC49D3BFC4AECD659AA404",1)</f>
        <v>=DISPIMG("ID_EFDB4E9EEAEC49D3BFC4AECD659AA404",1)</v>
      </c>
    </row>
    <row r="85" ht="33" customHeight="1" spans="1:8">
      <c r="A85" s="23"/>
      <c r="B85" s="9" t="s">
        <v>100</v>
      </c>
      <c r="C85" s="10" t="s">
        <v>10</v>
      </c>
      <c r="D85" s="10" t="s">
        <v>10</v>
      </c>
      <c r="E85" s="10" t="s">
        <v>11</v>
      </c>
      <c r="F85" s="11" t="s">
        <v>110</v>
      </c>
      <c r="G85" s="8">
        <v>4</v>
      </c>
      <c r="H85" s="24"/>
    </row>
    <row r="86" ht="25" customHeight="1" spans="1:8">
      <c r="A86" s="25"/>
      <c r="B86" s="9" t="s">
        <v>121</v>
      </c>
      <c r="C86" s="10" t="s">
        <v>10</v>
      </c>
      <c r="D86" s="10" t="s">
        <v>10</v>
      </c>
      <c r="E86" s="10" t="s">
        <v>11</v>
      </c>
      <c r="F86" s="11" t="s">
        <v>116</v>
      </c>
      <c r="G86" s="8">
        <v>3</v>
      </c>
      <c r="H86" s="20"/>
    </row>
    <row r="87" ht="164" customHeight="1" spans="1:8">
      <c r="A87" s="8">
        <v>83</v>
      </c>
      <c r="B87" s="9" t="s">
        <v>122</v>
      </c>
      <c r="C87" s="10" t="s">
        <v>10</v>
      </c>
      <c r="D87" s="10" t="s">
        <v>10</v>
      </c>
      <c r="E87" s="10" t="s">
        <v>11</v>
      </c>
      <c r="F87" s="11" t="s">
        <v>110</v>
      </c>
      <c r="G87" s="8">
        <v>1</v>
      </c>
      <c r="H87" s="12" t="str">
        <f>_xlfn.DISPIMG("ID_BAF5EF59ABD745BBB524D3440E232ECE",1)</f>
        <v>=DISPIMG("ID_BAF5EF59ABD745BBB524D3440E232ECE",1)</v>
      </c>
    </row>
    <row r="88" ht="166" customHeight="1" spans="1:8">
      <c r="A88" s="8">
        <v>84</v>
      </c>
      <c r="B88" s="9" t="s">
        <v>123</v>
      </c>
      <c r="C88" s="10" t="s">
        <v>10</v>
      </c>
      <c r="D88" s="10" t="s">
        <v>10</v>
      </c>
      <c r="E88" s="10" t="s">
        <v>11</v>
      </c>
      <c r="F88" s="11" t="s">
        <v>108</v>
      </c>
      <c r="G88" s="8">
        <v>34</v>
      </c>
      <c r="H88" s="12" t="str">
        <f>_xlfn.DISPIMG("ID_35EFB1EB067C4796B5007E83744A021E",1)</f>
        <v>=DISPIMG("ID_35EFB1EB067C4796B5007E83744A021E",1)</v>
      </c>
    </row>
    <row r="89" ht="93" customHeight="1" spans="1:8">
      <c r="A89" s="8">
        <v>85</v>
      </c>
      <c r="B89" s="9" t="s">
        <v>122</v>
      </c>
      <c r="C89" s="10" t="s">
        <v>10</v>
      </c>
      <c r="D89" s="10" t="s">
        <v>10</v>
      </c>
      <c r="E89" s="21" t="s">
        <v>124</v>
      </c>
      <c r="F89" s="11" t="s">
        <v>110</v>
      </c>
      <c r="G89" s="26" t="s">
        <v>125</v>
      </c>
      <c r="H89" s="12" t="str">
        <f>_xlfn.DISPIMG("ID_5647F93697F24480999504157B253627",1)</f>
        <v>=DISPIMG("ID_5647F93697F24480999504157B253627",1)</v>
      </c>
    </row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</sheetData>
  <mergeCells count="4">
    <mergeCell ref="A1:H1"/>
    <mergeCell ref="A84:A86"/>
    <mergeCell ref="H64:H65"/>
    <mergeCell ref="H84:H86"/>
  </mergeCells>
  <pageMargins left="0.865972222222222" right="0.550694444444444" top="0.66875" bottom="0.393055555555556" header="0.2" footer="0.2"/>
  <pageSetup paperSize="9" scale="86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中山市坦洲镇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扣押物清单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吴玉琪</cp:lastModifiedBy>
  <dcterms:created xsi:type="dcterms:W3CDTF">2021-02-03T02:36:00Z</dcterms:created>
  <cp:lastPrinted>2021-02-04T03:34:00Z</cp:lastPrinted>
  <dcterms:modified xsi:type="dcterms:W3CDTF">2026-04-28T01:15:44Z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7F448B96A8954B62868337F1ED54A650_13</vt:lpwstr>
  </property>
</Properties>
</file>