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　1．港口镇2025年一般公共预算执行情况表" sheetId="1" r:id="rId1"/>
  </sheets>
  <definedNames>
    <definedName name="_xlnm.Print_Area" localSheetId="0">'　1．港口镇2025年一般公共预算执行情况表'!$A$1:$R$44</definedName>
  </definedNames>
  <calcPr calcId="144525"/>
</workbook>
</file>

<file path=xl/sharedStrings.xml><?xml version="1.0" encoding="utf-8"?>
<sst xmlns="http://schemas.openxmlformats.org/spreadsheetml/2006/main" count="92" uniqueCount="77">
  <si>
    <t>附表1</t>
  </si>
  <si>
    <t>港口镇2025年一般公共预算执行情况表</t>
  </si>
  <si>
    <t>单位：万元</t>
  </si>
  <si>
    <t>收入</t>
  </si>
  <si>
    <t>年初预算数</t>
  </si>
  <si>
    <t>预算调整数</t>
  </si>
  <si>
    <t>调整后预算</t>
  </si>
  <si>
    <t>1-12月份执行数</t>
  </si>
  <si>
    <t>执行率</t>
  </si>
  <si>
    <t>支出</t>
  </si>
  <si>
    <t>新增一般债券转贷收入</t>
  </si>
  <si>
    <t>调增专项转移支付调整收入</t>
  </si>
  <si>
    <t>其他调整</t>
  </si>
  <si>
    <t>小计</t>
  </si>
  <si>
    <t>新增一般债券转贷支出</t>
  </si>
  <si>
    <t>调增专项转移支付调整支出</t>
  </si>
  <si>
    <t>一、一般公共预算本级收入</t>
  </si>
  <si>
    <t>一、一般公共预算支出</t>
  </si>
  <si>
    <t>1、税收分成收入</t>
  </si>
  <si>
    <t>1、一般公共服务支出</t>
  </si>
  <si>
    <t>2、非税收入</t>
  </si>
  <si>
    <t>2、国防支出</t>
  </si>
  <si>
    <t>（1）专项收入</t>
  </si>
  <si>
    <t>3、公共安全支出</t>
  </si>
  <si>
    <t xml:space="preserve">         教育费附加收入</t>
  </si>
  <si>
    <t>4、教育支出</t>
  </si>
  <si>
    <t xml:space="preserve">         地方教育附加收入</t>
  </si>
  <si>
    <t>5、科学技术支出</t>
  </si>
  <si>
    <t xml:space="preserve">         残疾人就业保障金收入</t>
  </si>
  <si>
    <t>6、文化旅游体育与传媒支出</t>
  </si>
  <si>
    <t xml:space="preserve">         其他专项收入</t>
  </si>
  <si>
    <t>-</t>
  </si>
  <si>
    <t>7、社会保障和就业支出</t>
  </si>
  <si>
    <t>（2）行政事业性收费收入</t>
  </si>
  <si>
    <t>8、卫生健康支出</t>
  </si>
  <si>
    <t xml:space="preserve">   其中：市级分成收入</t>
  </si>
  <si>
    <t>9、节能环保支出</t>
  </si>
  <si>
    <t xml:space="preserve">         本镇区征收收入</t>
  </si>
  <si>
    <t>10、城乡社区支出</t>
  </si>
  <si>
    <t>（3）罚没收入分成</t>
  </si>
  <si>
    <t>11、农林水支出</t>
  </si>
  <si>
    <t>（4）国有资本经营收入</t>
  </si>
  <si>
    <t>12、交通运输支出</t>
  </si>
  <si>
    <t>（5）国有资源（资产）有偿使用收入</t>
  </si>
  <si>
    <t>13、资源勘探信息等支出</t>
  </si>
  <si>
    <t>14、自然资源海洋气象等支出</t>
  </si>
  <si>
    <t>15、住房保障支出</t>
  </si>
  <si>
    <t xml:space="preserve"> (6)政府住房基金收入</t>
  </si>
  <si>
    <t>16、粮油物资储备支出</t>
  </si>
  <si>
    <t>（7）其他收入</t>
  </si>
  <si>
    <t>17、灾害防治及应急管理支出</t>
  </si>
  <si>
    <t>18、预备费</t>
  </si>
  <si>
    <t>19、其他支出</t>
  </si>
  <si>
    <t>二、上级补助收入（公共财政预算）</t>
  </si>
  <si>
    <t>20、债务付息支出</t>
  </si>
  <si>
    <t>1、均衡性转移支付收入</t>
  </si>
  <si>
    <t>21、债务发行费用支出</t>
  </si>
  <si>
    <t>2、政策性转移支付收入</t>
  </si>
  <si>
    <r>
      <rPr>
        <sz val="11"/>
        <color indexed="8"/>
        <rFont val="仿宋_GB2312"/>
        <charset val="0"/>
      </rPr>
      <t>3</t>
    </r>
    <r>
      <rPr>
        <sz val="11"/>
        <color indexed="8"/>
        <rFont val="仿宋_GB2312"/>
        <charset val="134"/>
      </rPr>
      <t>、定向财力转移支付收入</t>
    </r>
  </si>
  <si>
    <t>二、一般债务还本支出</t>
  </si>
  <si>
    <t>4、专项转移支付（补助）收入</t>
  </si>
  <si>
    <t>三、安排预算稳定调节基金</t>
  </si>
  <si>
    <t>5、其他</t>
  </si>
  <si>
    <t>四、上解上级支出（税收分成前抵扣费用）</t>
  </si>
  <si>
    <t>三、地方政府其他一般债务收入</t>
  </si>
  <si>
    <t>五、上解上级支出（再融资一般债券还本支出）</t>
  </si>
  <si>
    <t>四、地方政府一般债务转贷收入</t>
  </si>
  <si>
    <t>五、调入预算稳定调节基金</t>
  </si>
  <si>
    <t>六、调入资金</t>
  </si>
  <si>
    <t>收入小计</t>
  </si>
  <si>
    <t>支出小计</t>
  </si>
  <si>
    <t>七、上年结余</t>
  </si>
  <si>
    <t>六、本年结余</t>
  </si>
  <si>
    <t xml:space="preserve">    其中：结转支出</t>
  </si>
  <si>
    <t xml:space="preserve">          净结余</t>
  </si>
  <si>
    <t>一至七项收入合计</t>
  </si>
  <si>
    <t>一至六项支出合计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</si>
</sst>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#,##0.00_ "/>
  </numFmts>
  <fonts count="32">
    <font>
      <sz val="12"/>
      <name val="宋体"/>
      <charset val="134"/>
    </font>
    <font>
      <b/>
      <sz val="26"/>
      <color indexed="8"/>
      <name val="宋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4"/>
      <color indexed="8"/>
      <name val="仿宋_GB2312"/>
      <charset val="134"/>
    </font>
    <font>
      <sz val="24"/>
      <color indexed="8"/>
      <name val="微软简标宋"/>
      <charset val="134"/>
    </font>
    <font>
      <sz val="11"/>
      <color indexed="10"/>
      <name val="仿宋_GB2312"/>
      <charset val="134"/>
    </font>
    <font>
      <sz val="11"/>
      <name val="黑体"/>
      <charset val="134"/>
    </font>
    <font>
      <sz val="11"/>
      <name val="仿宋_GB2312"/>
      <charset val="0"/>
    </font>
    <font>
      <sz val="11"/>
      <color rgb="FF000000"/>
      <name val="仿宋_GB2312"/>
      <charset val="0"/>
    </font>
    <font>
      <sz val="11"/>
      <color indexed="8"/>
      <name val="仿宋_GB2312"/>
      <charset val="0"/>
    </font>
    <font>
      <b/>
      <sz val="11"/>
      <name val="仿宋_GB2312"/>
      <charset val="0"/>
    </font>
    <font>
      <b/>
      <sz val="11"/>
      <color indexed="8"/>
      <name val="仿宋_GB2312"/>
      <charset val="0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2" fontId="0" fillId="0" borderId="0" applyProtection="0"/>
    <xf numFmtId="0" fontId="5" fillId="6" borderId="0" applyProtection="0"/>
    <xf numFmtId="0" fontId="25" fillId="3" borderId="9" applyProtection="0"/>
    <xf numFmtId="44" fontId="0" fillId="0" borderId="0" applyProtection="0"/>
    <xf numFmtId="41" fontId="0" fillId="0" borderId="0" applyProtection="0"/>
    <xf numFmtId="0" fontId="5" fillId="7" borderId="0" applyProtection="0"/>
    <xf numFmtId="0" fontId="18" fillId="8" borderId="0" applyProtection="0"/>
    <xf numFmtId="43" fontId="0" fillId="0" borderId="0" applyProtection="0"/>
    <xf numFmtId="0" fontId="16" fillId="7" borderId="0" applyProtection="0"/>
    <xf numFmtId="0" fontId="24" fillId="0" borderId="0" applyProtection="0"/>
    <xf numFmtId="9" fontId="0" fillId="0" borderId="0" applyProtection="0"/>
    <xf numFmtId="0" fontId="31" fillId="0" borderId="0" applyProtection="0"/>
    <xf numFmtId="0" fontId="0" fillId="9" borderId="11" applyProtection="0"/>
    <xf numFmtId="0" fontId="16" fillId="8" borderId="0" applyProtection="0"/>
    <xf numFmtId="0" fontId="22" fillId="0" borderId="0" applyProtection="0"/>
    <xf numFmtId="0" fontId="6" fillId="0" borderId="0" applyProtection="0"/>
    <xf numFmtId="0" fontId="23" fillId="0" borderId="0" applyProtection="0"/>
    <xf numFmtId="0" fontId="30" fillId="0" borderId="0" applyProtection="0"/>
    <xf numFmtId="0" fontId="20" fillId="0" borderId="10" applyProtection="0"/>
    <xf numFmtId="0" fontId="26" fillId="0" borderId="10" applyProtection="0"/>
    <xf numFmtId="0" fontId="16" fillId="11" borderId="0" applyProtection="0"/>
    <xf numFmtId="0" fontId="22" fillId="0" borderId="12" applyProtection="0"/>
    <xf numFmtId="0" fontId="16" fillId="3" borderId="0" applyProtection="0"/>
    <xf numFmtId="0" fontId="17" fillId="6" borderId="8" applyProtection="0"/>
    <xf numFmtId="0" fontId="19" fillId="6" borderId="9" applyProtection="0"/>
    <xf numFmtId="0" fontId="28" fillId="12" borderId="14" applyProtection="0"/>
    <xf numFmtId="0" fontId="5" fillId="10" borderId="0" applyProtection="0"/>
    <xf numFmtId="0" fontId="16" fillId="15" borderId="0" applyProtection="0"/>
    <xf numFmtId="0" fontId="27" fillId="0" borderId="13" applyProtection="0"/>
    <xf numFmtId="0" fontId="29" fillId="0" borderId="15" applyProtection="0"/>
    <xf numFmtId="0" fontId="21" fillId="10" borderId="0" applyProtection="0"/>
    <xf numFmtId="0" fontId="18" fillId="16" borderId="0" applyProtection="0"/>
    <xf numFmtId="0" fontId="5" fillId="5" borderId="0" applyProtection="0"/>
    <xf numFmtId="0" fontId="16" fillId="4" borderId="0" applyProtection="0"/>
    <xf numFmtId="0" fontId="5" fillId="13" borderId="0" applyProtection="0"/>
    <xf numFmtId="0" fontId="5" fillId="11" borderId="0" applyProtection="0"/>
    <xf numFmtId="0" fontId="5" fillId="3" borderId="0" applyProtection="0"/>
    <xf numFmtId="0" fontId="5" fillId="3" borderId="0" applyProtection="0"/>
    <xf numFmtId="0" fontId="16" fillId="12" borderId="0" applyProtection="0"/>
    <xf numFmtId="0" fontId="16" fillId="14" borderId="0" applyProtection="0"/>
    <xf numFmtId="0" fontId="5" fillId="9" borderId="0" applyProtection="0"/>
    <xf numFmtId="0" fontId="5" fillId="3" borderId="0" applyProtection="0"/>
    <xf numFmtId="0" fontId="16" fillId="4" borderId="0" applyProtection="0"/>
    <xf numFmtId="0" fontId="5" fillId="11" borderId="0" applyProtection="0"/>
    <xf numFmtId="0" fontId="16" fillId="11" borderId="0" applyProtection="0"/>
    <xf numFmtId="0" fontId="16" fillId="2" borderId="0" applyProtection="0"/>
    <xf numFmtId="0" fontId="5" fillId="10" borderId="0" applyProtection="0"/>
    <xf numFmtId="0" fontId="16" fillId="2" borderId="0" applyProtection="0"/>
  </cellStyleXfs>
  <cellXfs count="44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 shrinkToFit="1"/>
    </xf>
    <xf numFmtId="49" fontId="12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right" vertical="center"/>
    </xf>
    <xf numFmtId="9" fontId="13" fillId="0" borderId="1" xfId="0" applyNumberFormat="1" applyFont="1" applyFill="1" applyBorder="1" applyAlignment="1">
      <alignment vertical="center"/>
    </xf>
    <xf numFmtId="9" fontId="15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  <outlinePr showOutlineSymbols="0"/>
    <pageSetUpPr fitToPage="1"/>
  </sheetPr>
  <dimension ref="A1:R76"/>
  <sheetViews>
    <sheetView showZeros="0" tabSelected="1" workbookViewId="0">
      <pane xSplit="1" ySplit="6" topLeftCell="B7" activePane="bottomRight" state="frozen"/>
      <selection/>
      <selection pane="topRight"/>
      <selection pane="bottomLeft"/>
      <selection pane="bottomRight" activeCell="E20" sqref="E20"/>
    </sheetView>
  </sheetViews>
  <sheetFormatPr defaultColWidth="8.6" defaultRowHeight="13.5" customHeight="1"/>
  <cols>
    <col min="1" max="1" width="32.375" style="6" customWidth="1"/>
    <col min="2" max="2" width="11.5" style="7" customWidth="1"/>
    <col min="3" max="3" width="9.6" style="7" customWidth="1"/>
    <col min="4" max="4" width="10.3" style="6" customWidth="1"/>
    <col min="5" max="5" width="9" style="6" customWidth="1"/>
    <col min="6" max="6" width="7.98333333333333" style="6" customWidth="1"/>
    <col min="7" max="7" width="7.6" style="6" customWidth="1"/>
    <col min="8" max="8" width="9.125" style="6" customWidth="1"/>
    <col min="9" max="9" width="7.2" style="6" customWidth="1"/>
    <col min="10" max="10" width="41.75" style="6" customWidth="1"/>
    <col min="11" max="11" width="11.6" style="8" customWidth="1"/>
    <col min="12" max="12" width="9.625" style="8" customWidth="1"/>
    <col min="13" max="13" width="10.625" style="8" customWidth="1"/>
    <col min="14" max="14" width="8.4" style="8" customWidth="1"/>
    <col min="15" max="15" width="7.2" style="8" customWidth="1"/>
    <col min="16" max="16" width="7.3" style="8" customWidth="1"/>
    <col min="17" max="17" width="9.2" style="9" customWidth="1"/>
    <col min="18" max="18" width="8.2" style="6" customWidth="1"/>
    <col min="19" max="35" width="9" style="6" customWidth="1"/>
    <col min="36" max="16384" width="8.6" style="6" customWidth="1"/>
  </cols>
  <sheetData>
    <row r="1" ht="25.2" customHeight="1" spans="1:1">
      <c r="A1" s="10" t="s">
        <v>0</v>
      </c>
    </row>
    <row r="2" customFormat="1" ht="25.2" customHeight="1" spans="1:17">
      <c r="A2" s="10"/>
      <c r="B2" s="7"/>
      <c r="C2" s="7"/>
      <c r="D2" s="6"/>
      <c r="E2" s="6"/>
      <c r="F2" s="6"/>
      <c r="G2" s="6"/>
      <c r="H2" s="6"/>
      <c r="I2" s="6"/>
      <c r="J2" s="6"/>
      <c r="K2" s="8"/>
      <c r="L2" s="8"/>
      <c r="M2" s="8"/>
      <c r="N2" s="8"/>
      <c r="O2" s="8"/>
      <c r="P2" s="8"/>
      <c r="Q2" s="9"/>
    </row>
    <row r="3" s="1" customFormat="1" ht="39" customHeight="1" spans="1:17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31"/>
      <c r="L3" s="31"/>
      <c r="M3" s="31"/>
      <c r="N3" s="31"/>
      <c r="O3" s="31"/>
      <c r="P3" s="31"/>
      <c r="Q3" s="40"/>
    </row>
    <row r="4" s="2" customFormat="1" ht="15.75" customHeight="1" spans="2:17">
      <c r="B4" s="12"/>
      <c r="C4" s="12"/>
      <c r="G4" s="13"/>
      <c r="H4" s="13"/>
      <c r="I4" s="13"/>
      <c r="J4" s="13"/>
      <c r="K4" s="32"/>
      <c r="L4" s="32"/>
      <c r="M4" s="32"/>
      <c r="N4" s="32"/>
      <c r="O4" s="32"/>
      <c r="P4" s="32"/>
      <c r="Q4" s="41" t="s">
        <v>2</v>
      </c>
    </row>
    <row r="5" s="3" customFormat="1" ht="18" customHeight="1" spans="1:18">
      <c r="A5" s="14" t="s">
        <v>3</v>
      </c>
      <c r="B5" s="15" t="s">
        <v>4</v>
      </c>
      <c r="C5" s="16" t="s">
        <v>5</v>
      </c>
      <c r="D5" s="17"/>
      <c r="E5" s="17"/>
      <c r="F5" s="18"/>
      <c r="G5" s="19" t="s">
        <v>6</v>
      </c>
      <c r="H5" s="19" t="s">
        <v>7</v>
      </c>
      <c r="I5" s="33" t="s">
        <v>8</v>
      </c>
      <c r="J5" s="14" t="s">
        <v>9</v>
      </c>
      <c r="K5" s="34" t="s">
        <v>4</v>
      </c>
      <c r="L5" s="16" t="s">
        <v>5</v>
      </c>
      <c r="M5" s="17"/>
      <c r="N5" s="17"/>
      <c r="O5" s="18"/>
      <c r="P5" s="19" t="s">
        <v>6</v>
      </c>
      <c r="Q5" s="19" t="s">
        <v>7</v>
      </c>
      <c r="R5" s="33" t="s">
        <v>8</v>
      </c>
    </row>
    <row r="6" s="4" customFormat="1" ht="45" customHeight="1" spans="1:18">
      <c r="A6" s="14"/>
      <c r="B6" s="15"/>
      <c r="C6" s="20" t="s">
        <v>10</v>
      </c>
      <c r="D6" s="19" t="s">
        <v>11</v>
      </c>
      <c r="E6" s="19" t="s">
        <v>12</v>
      </c>
      <c r="F6" s="19" t="s">
        <v>13</v>
      </c>
      <c r="G6" s="19"/>
      <c r="H6" s="19"/>
      <c r="I6" s="35"/>
      <c r="J6" s="14"/>
      <c r="K6" s="34"/>
      <c r="L6" s="20" t="s">
        <v>14</v>
      </c>
      <c r="M6" s="19" t="s">
        <v>15</v>
      </c>
      <c r="N6" s="19" t="s">
        <v>12</v>
      </c>
      <c r="O6" s="19" t="s">
        <v>13</v>
      </c>
      <c r="P6" s="19"/>
      <c r="Q6" s="19"/>
      <c r="R6" s="35"/>
    </row>
    <row r="7" s="2" customFormat="1" ht="19" customHeight="1" spans="1:18">
      <c r="A7" s="21" t="s">
        <v>16</v>
      </c>
      <c r="B7" s="22">
        <f>SUM(B8:B9)</f>
        <v>35400</v>
      </c>
      <c r="C7" s="22">
        <f>SUM(C8:C9)</f>
        <v>0</v>
      </c>
      <c r="D7" s="22">
        <f>SUM(D8:D9)</f>
        <v>0</v>
      </c>
      <c r="E7" s="22">
        <f>SUM(E8:E9)</f>
        <v>0</v>
      </c>
      <c r="F7" s="22">
        <f>SUM(C7:E7)</f>
        <v>0</v>
      </c>
      <c r="G7" s="22">
        <f>B7+F7</f>
        <v>35400</v>
      </c>
      <c r="H7" s="22">
        <f>SUM(H8:H9)</f>
        <v>61840</v>
      </c>
      <c r="I7" s="36">
        <f t="shared" ref="I7:I13" si="0">H7/G7</f>
        <v>1.74689265536723</v>
      </c>
      <c r="J7" s="21" t="s">
        <v>17</v>
      </c>
      <c r="K7" s="22">
        <f t="shared" ref="K7:N7" si="1">SUM(K8:K28)</f>
        <v>90859</v>
      </c>
      <c r="L7" s="22">
        <f t="shared" si="1"/>
        <v>0</v>
      </c>
      <c r="M7" s="22">
        <f t="shared" si="1"/>
        <v>3470</v>
      </c>
      <c r="N7" s="22">
        <f t="shared" si="1"/>
        <v>-3561</v>
      </c>
      <c r="O7" s="22">
        <f>SUM(L7:N7)</f>
        <v>-91</v>
      </c>
      <c r="P7" s="22">
        <f>K7+O7</f>
        <v>90768</v>
      </c>
      <c r="Q7" s="22">
        <f>SUM(Q8:Q28)</f>
        <v>67794</v>
      </c>
      <c r="R7" s="42">
        <f>Q7/P7</f>
        <v>0.746893178212586</v>
      </c>
    </row>
    <row r="8" s="2" customFormat="1" ht="19" customHeight="1" spans="1:18">
      <c r="A8" s="23" t="s">
        <v>18</v>
      </c>
      <c r="B8" s="22">
        <v>22000</v>
      </c>
      <c r="C8" s="22"/>
      <c r="D8" s="22"/>
      <c r="E8" s="22"/>
      <c r="F8" s="22">
        <f t="shared" ref="F8:F36" si="2">SUM(C8:E8)</f>
        <v>0</v>
      </c>
      <c r="G8" s="22">
        <f t="shared" ref="G8:G39" si="3">B8+F8</f>
        <v>22000</v>
      </c>
      <c r="H8" s="22">
        <v>33917</v>
      </c>
      <c r="I8" s="36">
        <f t="shared" si="0"/>
        <v>1.54168181818182</v>
      </c>
      <c r="J8" s="23" t="s">
        <v>19</v>
      </c>
      <c r="K8" s="22">
        <v>7863</v>
      </c>
      <c r="L8" s="22"/>
      <c r="M8" s="22">
        <v>123</v>
      </c>
      <c r="N8" s="22">
        <v>64</v>
      </c>
      <c r="O8" s="22">
        <f t="shared" ref="O8:O33" si="4">SUM(L8:N8)</f>
        <v>187</v>
      </c>
      <c r="P8" s="22">
        <f t="shared" ref="P8:P33" si="5">K8+O8</f>
        <v>8050</v>
      </c>
      <c r="Q8" s="22">
        <v>6226</v>
      </c>
      <c r="R8" s="42">
        <f t="shared" ref="R8:R33" si="6">Q8/P8</f>
        <v>0.773416149068323</v>
      </c>
    </row>
    <row r="9" s="2" customFormat="1" ht="19" customHeight="1" spans="1:18">
      <c r="A9" s="23" t="s">
        <v>20</v>
      </c>
      <c r="B9" s="22">
        <f>SUM(B10,B15,B18:B20,B23:B24)</f>
        <v>13400</v>
      </c>
      <c r="C9" s="22">
        <f>SUM(C10,C15,C18:C20,C23:C24)</f>
        <v>0</v>
      </c>
      <c r="D9" s="22">
        <f>SUM(D10,D15,D18:D20,D23:D24)</f>
        <v>0</v>
      </c>
      <c r="E9" s="22">
        <f>SUM(E10,E15,E18:E20,E23:E24)</f>
        <v>0</v>
      </c>
      <c r="F9" s="22">
        <f t="shared" si="2"/>
        <v>0</v>
      </c>
      <c r="G9" s="22">
        <f t="shared" si="3"/>
        <v>13400</v>
      </c>
      <c r="H9" s="22">
        <f>SUM(H10,H15,H18:H20,H23:H24)</f>
        <v>27923</v>
      </c>
      <c r="I9" s="36">
        <f t="shared" si="0"/>
        <v>2.08380597014925</v>
      </c>
      <c r="J9" s="23" t="s">
        <v>21</v>
      </c>
      <c r="K9" s="22">
        <v>3</v>
      </c>
      <c r="L9" s="22"/>
      <c r="M9" s="22">
        <v>4</v>
      </c>
      <c r="N9" s="22"/>
      <c r="O9" s="22">
        <f t="shared" si="4"/>
        <v>4</v>
      </c>
      <c r="P9" s="22">
        <f t="shared" si="5"/>
        <v>7</v>
      </c>
      <c r="Q9" s="22">
        <v>3</v>
      </c>
      <c r="R9" s="42">
        <f t="shared" si="6"/>
        <v>0.428571428571429</v>
      </c>
    </row>
    <row r="10" s="2" customFormat="1" ht="19" customHeight="1" spans="1:18">
      <c r="A10" s="23" t="s">
        <v>22</v>
      </c>
      <c r="B10" s="22">
        <f>SUM(B11:B14)</f>
        <v>3200</v>
      </c>
      <c r="C10" s="22">
        <f>SUM(C11:C14)</f>
        <v>0</v>
      </c>
      <c r="D10" s="22">
        <f>SUM(D11:D14)</f>
        <v>0</v>
      </c>
      <c r="E10" s="22">
        <f>SUM(E11:E14)</f>
        <v>0</v>
      </c>
      <c r="F10" s="22">
        <f t="shared" si="2"/>
        <v>0</v>
      </c>
      <c r="G10" s="22">
        <f t="shared" si="3"/>
        <v>3200</v>
      </c>
      <c r="H10" s="22">
        <f>SUM(H11:H14)</f>
        <v>2949</v>
      </c>
      <c r="I10" s="36">
        <f t="shared" si="0"/>
        <v>0.9215625</v>
      </c>
      <c r="J10" s="23" t="s">
        <v>23</v>
      </c>
      <c r="K10" s="22">
        <v>10861</v>
      </c>
      <c r="L10" s="22"/>
      <c r="M10" s="22">
        <v>77</v>
      </c>
      <c r="N10" s="22">
        <v>-528</v>
      </c>
      <c r="O10" s="22">
        <f t="shared" si="4"/>
        <v>-451</v>
      </c>
      <c r="P10" s="22">
        <f t="shared" si="5"/>
        <v>10410</v>
      </c>
      <c r="Q10" s="22">
        <v>6529</v>
      </c>
      <c r="R10" s="42">
        <f t="shared" si="6"/>
        <v>0.627185398655139</v>
      </c>
    </row>
    <row r="11" s="2" customFormat="1" ht="19" customHeight="1" spans="1:18">
      <c r="A11" s="23" t="s">
        <v>24</v>
      </c>
      <c r="B11" s="22">
        <v>2000</v>
      </c>
      <c r="C11" s="22"/>
      <c r="D11" s="22"/>
      <c r="E11" s="22"/>
      <c r="F11" s="22">
        <f t="shared" si="2"/>
        <v>0</v>
      </c>
      <c r="G11" s="22">
        <f t="shared" si="3"/>
        <v>2000</v>
      </c>
      <c r="H11" s="22">
        <v>1655</v>
      </c>
      <c r="I11" s="36">
        <f t="shared" si="0"/>
        <v>0.8275</v>
      </c>
      <c r="J11" s="23" t="s">
        <v>25</v>
      </c>
      <c r="K11" s="22">
        <v>26380</v>
      </c>
      <c r="L11" s="22"/>
      <c r="M11" s="22">
        <v>399</v>
      </c>
      <c r="N11" s="22">
        <v>-215</v>
      </c>
      <c r="O11" s="22">
        <f t="shared" si="4"/>
        <v>184</v>
      </c>
      <c r="P11" s="22">
        <f t="shared" si="5"/>
        <v>26564</v>
      </c>
      <c r="Q11" s="22">
        <v>21746</v>
      </c>
      <c r="R11" s="42">
        <f t="shared" si="6"/>
        <v>0.818626712844451</v>
      </c>
    </row>
    <row r="12" s="2" customFormat="1" ht="19" customHeight="1" spans="1:18">
      <c r="A12" s="23" t="s">
        <v>26</v>
      </c>
      <c r="B12" s="22">
        <v>700</v>
      </c>
      <c r="C12" s="22"/>
      <c r="D12" s="22"/>
      <c r="E12" s="22"/>
      <c r="F12" s="22">
        <f t="shared" si="2"/>
        <v>0</v>
      </c>
      <c r="G12" s="22">
        <f t="shared" si="3"/>
        <v>700</v>
      </c>
      <c r="H12" s="22">
        <v>772</v>
      </c>
      <c r="I12" s="36">
        <f t="shared" si="0"/>
        <v>1.10285714285714</v>
      </c>
      <c r="J12" s="23" t="s">
        <v>27</v>
      </c>
      <c r="K12" s="22">
        <v>872</v>
      </c>
      <c r="L12" s="22"/>
      <c r="M12" s="22"/>
      <c r="N12" s="22">
        <v>-12</v>
      </c>
      <c r="O12" s="22">
        <f t="shared" si="4"/>
        <v>-12</v>
      </c>
      <c r="P12" s="22">
        <f t="shared" si="5"/>
        <v>860</v>
      </c>
      <c r="Q12" s="22">
        <v>663</v>
      </c>
      <c r="R12" s="42">
        <f t="shared" si="6"/>
        <v>0.77093023255814</v>
      </c>
    </row>
    <row r="13" s="2" customFormat="1" ht="19" customHeight="1" spans="1:18">
      <c r="A13" s="23" t="s">
        <v>28</v>
      </c>
      <c r="B13" s="22">
        <v>500</v>
      </c>
      <c r="C13" s="22"/>
      <c r="D13" s="22"/>
      <c r="E13" s="22"/>
      <c r="F13" s="22">
        <f t="shared" si="2"/>
        <v>0</v>
      </c>
      <c r="G13" s="22">
        <f t="shared" si="3"/>
        <v>500</v>
      </c>
      <c r="H13" s="22">
        <v>522</v>
      </c>
      <c r="I13" s="36">
        <f t="shared" si="0"/>
        <v>1.044</v>
      </c>
      <c r="J13" s="23" t="s">
        <v>29</v>
      </c>
      <c r="K13" s="22">
        <v>1156</v>
      </c>
      <c r="L13" s="22"/>
      <c r="M13" s="22"/>
      <c r="N13" s="22">
        <v>16</v>
      </c>
      <c r="O13" s="22">
        <f t="shared" si="4"/>
        <v>16</v>
      </c>
      <c r="P13" s="22">
        <f t="shared" si="5"/>
        <v>1172</v>
      </c>
      <c r="Q13" s="22">
        <v>854</v>
      </c>
      <c r="R13" s="42">
        <f t="shared" si="6"/>
        <v>0.728668941979522</v>
      </c>
    </row>
    <row r="14" s="2" customFormat="1" ht="19" customHeight="1" spans="1:18">
      <c r="A14" s="23" t="s">
        <v>30</v>
      </c>
      <c r="B14" s="22"/>
      <c r="C14" s="22"/>
      <c r="D14" s="22"/>
      <c r="E14" s="22"/>
      <c r="F14" s="22">
        <f t="shared" si="2"/>
        <v>0</v>
      </c>
      <c r="G14" s="22">
        <f t="shared" si="3"/>
        <v>0</v>
      </c>
      <c r="H14" s="22"/>
      <c r="I14" s="36" t="s">
        <v>31</v>
      </c>
      <c r="J14" s="23" t="s">
        <v>32</v>
      </c>
      <c r="K14" s="22">
        <v>10285</v>
      </c>
      <c r="L14" s="22"/>
      <c r="M14" s="22">
        <v>1057</v>
      </c>
      <c r="N14" s="22">
        <v>-6</v>
      </c>
      <c r="O14" s="22">
        <f t="shared" si="4"/>
        <v>1051</v>
      </c>
      <c r="P14" s="22">
        <f t="shared" si="5"/>
        <v>11336</v>
      </c>
      <c r="Q14" s="22">
        <v>9683</v>
      </c>
      <c r="R14" s="42">
        <f t="shared" si="6"/>
        <v>0.854181369089626</v>
      </c>
    </row>
    <row r="15" s="2" customFormat="1" ht="19" customHeight="1" spans="1:18">
      <c r="A15" s="23" t="s">
        <v>33</v>
      </c>
      <c r="B15" s="22">
        <f>SUM(B16:B17)</f>
        <v>1400</v>
      </c>
      <c r="C15" s="22">
        <f>SUM(C16:C17)</f>
        <v>0</v>
      </c>
      <c r="D15" s="22">
        <f>SUM(D16:D17)</f>
        <v>0</v>
      </c>
      <c r="E15" s="22">
        <f>SUM(E16:E17)</f>
        <v>0</v>
      </c>
      <c r="F15" s="22">
        <f t="shared" si="2"/>
        <v>0</v>
      </c>
      <c r="G15" s="22">
        <f t="shared" si="3"/>
        <v>1400</v>
      </c>
      <c r="H15" s="22">
        <f>SUM(H16:H17)</f>
        <v>1756</v>
      </c>
      <c r="I15" s="36">
        <f t="shared" ref="I15:I20" si="7">H15/G15</f>
        <v>1.25428571428571</v>
      </c>
      <c r="J15" s="23" t="s">
        <v>34</v>
      </c>
      <c r="K15" s="22">
        <v>3724</v>
      </c>
      <c r="L15" s="22"/>
      <c r="M15" s="22">
        <v>662</v>
      </c>
      <c r="N15" s="22">
        <v>92</v>
      </c>
      <c r="O15" s="22">
        <f t="shared" si="4"/>
        <v>754</v>
      </c>
      <c r="P15" s="22">
        <f t="shared" si="5"/>
        <v>4478</v>
      </c>
      <c r="Q15" s="22">
        <v>3291</v>
      </c>
      <c r="R15" s="42">
        <f t="shared" si="6"/>
        <v>0.73492630638678</v>
      </c>
    </row>
    <row r="16" s="2" customFormat="1" ht="19" customHeight="1" spans="1:18">
      <c r="A16" s="24" t="s">
        <v>35</v>
      </c>
      <c r="B16" s="22">
        <v>300</v>
      </c>
      <c r="C16" s="22"/>
      <c r="D16" s="22"/>
      <c r="E16" s="22"/>
      <c r="F16" s="22">
        <f t="shared" si="2"/>
        <v>0</v>
      </c>
      <c r="G16" s="22">
        <f t="shared" si="3"/>
        <v>300</v>
      </c>
      <c r="H16" s="22">
        <v>754</v>
      </c>
      <c r="I16" s="36">
        <f t="shared" si="7"/>
        <v>2.51333333333333</v>
      </c>
      <c r="J16" s="23" t="s">
        <v>36</v>
      </c>
      <c r="K16" s="22">
        <v>403</v>
      </c>
      <c r="L16" s="22"/>
      <c r="M16" s="22"/>
      <c r="N16" s="22">
        <v>35</v>
      </c>
      <c r="O16" s="22">
        <f t="shared" si="4"/>
        <v>35</v>
      </c>
      <c r="P16" s="22">
        <f t="shared" si="5"/>
        <v>438</v>
      </c>
      <c r="Q16" s="22">
        <v>354</v>
      </c>
      <c r="R16" s="42">
        <f t="shared" si="6"/>
        <v>0.808219178082192</v>
      </c>
    </row>
    <row r="17" s="2" customFormat="1" ht="19" customHeight="1" spans="1:18">
      <c r="A17" s="24" t="s">
        <v>37</v>
      </c>
      <c r="B17" s="22">
        <v>1100</v>
      </c>
      <c r="C17" s="22"/>
      <c r="D17" s="22"/>
      <c r="E17" s="22"/>
      <c r="F17" s="22">
        <f t="shared" si="2"/>
        <v>0</v>
      </c>
      <c r="G17" s="22">
        <f t="shared" si="3"/>
        <v>1100</v>
      </c>
      <c r="H17" s="22">
        <v>1002</v>
      </c>
      <c r="I17" s="36">
        <f t="shared" si="7"/>
        <v>0.910909090909091</v>
      </c>
      <c r="J17" s="23" t="s">
        <v>38</v>
      </c>
      <c r="K17" s="22">
        <v>9719</v>
      </c>
      <c r="L17" s="22"/>
      <c r="M17" s="22">
        <v>648</v>
      </c>
      <c r="N17" s="22">
        <v>-1755</v>
      </c>
      <c r="O17" s="22">
        <f t="shared" si="4"/>
        <v>-1107</v>
      </c>
      <c r="P17" s="22">
        <f t="shared" si="5"/>
        <v>8612</v>
      </c>
      <c r="Q17" s="22">
        <v>5617</v>
      </c>
      <c r="R17" s="42">
        <f t="shared" si="6"/>
        <v>0.652229447282861</v>
      </c>
    </row>
    <row r="18" s="2" customFormat="1" ht="19" customHeight="1" spans="1:18">
      <c r="A18" s="23" t="s">
        <v>39</v>
      </c>
      <c r="B18" s="22">
        <v>1125</v>
      </c>
      <c r="C18" s="22"/>
      <c r="D18" s="22"/>
      <c r="E18" s="22"/>
      <c r="F18" s="22">
        <f t="shared" si="2"/>
        <v>0</v>
      </c>
      <c r="G18" s="22">
        <f t="shared" si="3"/>
        <v>1125</v>
      </c>
      <c r="H18" s="22">
        <v>1232</v>
      </c>
      <c r="I18" s="36">
        <f t="shared" si="7"/>
        <v>1.09511111111111</v>
      </c>
      <c r="J18" s="23" t="s">
        <v>40</v>
      </c>
      <c r="K18" s="22">
        <v>4553</v>
      </c>
      <c r="L18" s="22"/>
      <c r="M18" s="22">
        <v>493</v>
      </c>
      <c r="N18" s="22">
        <v>-29</v>
      </c>
      <c r="O18" s="22">
        <f t="shared" si="4"/>
        <v>464</v>
      </c>
      <c r="P18" s="22">
        <f t="shared" si="5"/>
        <v>5017</v>
      </c>
      <c r="Q18" s="22">
        <v>2855</v>
      </c>
      <c r="R18" s="42">
        <f t="shared" si="6"/>
        <v>0.569065178393462</v>
      </c>
    </row>
    <row r="19" s="2" customFormat="1" ht="19" customHeight="1" spans="1:18">
      <c r="A19" s="23" t="s">
        <v>41</v>
      </c>
      <c r="B19" s="22"/>
      <c r="C19" s="22"/>
      <c r="D19" s="22"/>
      <c r="E19" s="22"/>
      <c r="F19" s="22">
        <f t="shared" si="2"/>
        <v>0</v>
      </c>
      <c r="G19" s="22">
        <f t="shared" si="3"/>
        <v>0</v>
      </c>
      <c r="H19" s="22"/>
      <c r="I19" s="36"/>
      <c r="J19" s="23" t="s">
        <v>42</v>
      </c>
      <c r="K19" s="22">
        <v>389</v>
      </c>
      <c r="L19" s="22"/>
      <c r="M19" s="22"/>
      <c r="N19" s="22">
        <v>-33</v>
      </c>
      <c r="O19" s="22">
        <f t="shared" si="4"/>
        <v>-33</v>
      </c>
      <c r="P19" s="22">
        <f t="shared" si="5"/>
        <v>356</v>
      </c>
      <c r="Q19" s="22">
        <v>2</v>
      </c>
      <c r="R19" s="42">
        <f t="shared" si="6"/>
        <v>0.00561797752808989</v>
      </c>
    </row>
    <row r="20" s="2" customFormat="1" ht="19" customHeight="1" spans="1:18">
      <c r="A20" s="23" t="s">
        <v>43</v>
      </c>
      <c r="B20" s="22">
        <f>SUM(B21:B22)</f>
        <v>7650</v>
      </c>
      <c r="C20" s="22">
        <f>SUM(C21:C22)</f>
        <v>0</v>
      </c>
      <c r="D20" s="22">
        <f>SUM(D21:D22)</f>
        <v>0</v>
      </c>
      <c r="E20" s="22">
        <f>SUM(E21:E22)</f>
        <v>0</v>
      </c>
      <c r="F20" s="22">
        <f t="shared" si="2"/>
        <v>0</v>
      </c>
      <c r="G20" s="22">
        <f t="shared" si="3"/>
        <v>7650</v>
      </c>
      <c r="H20" s="22">
        <f>SUM(H21:H22)</f>
        <v>21907</v>
      </c>
      <c r="I20" s="36">
        <f t="shared" ref="I20:I24" si="8">H20/G20</f>
        <v>2.86366013071895</v>
      </c>
      <c r="J20" s="23" t="s">
        <v>44</v>
      </c>
      <c r="K20" s="22">
        <v>1470</v>
      </c>
      <c r="L20" s="22"/>
      <c r="M20" s="22"/>
      <c r="N20" s="22">
        <v>7</v>
      </c>
      <c r="O20" s="22">
        <f t="shared" si="4"/>
        <v>7</v>
      </c>
      <c r="P20" s="22">
        <f t="shared" si="5"/>
        <v>1477</v>
      </c>
      <c r="Q20" s="22">
        <v>5927</v>
      </c>
      <c r="R20" s="42">
        <f t="shared" si="6"/>
        <v>4.01286391333785</v>
      </c>
    </row>
    <row r="21" s="2" customFormat="1" ht="19" customHeight="1" spans="1:18">
      <c r="A21" s="24" t="s">
        <v>35</v>
      </c>
      <c r="B21" s="22"/>
      <c r="C21" s="22"/>
      <c r="D21" s="22"/>
      <c r="E21" s="22"/>
      <c r="F21" s="22">
        <f t="shared" si="2"/>
        <v>0</v>
      </c>
      <c r="G21" s="22">
        <f t="shared" si="3"/>
        <v>0</v>
      </c>
      <c r="H21" s="22"/>
      <c r="I21" s="36"/>
      <c r="J21" s="23" t="s">
        <v>45</v>
      </c>
      <c r="K21" s="22"/>
      <c r="L21" s="22"/>
      <c r="M21" s="22">
        <v>7</v>
      </c>
      <c r="N21" s="22"/>
      <c r="O21" s="22">
        <f t="shared" si="4"/>
        <v>7</v>
      </c>
      <c r="P21" s="22">
        <f t="shared" si="5"/>
        <v>7</v>
      </c>
      <c r="Q21" s="22">
        <v>0</v>
      </c>
      <c r="R21" s="42">
        <f t="shared" si="6"/>
        <v>0</v>
      </c>
    </row>
    <row r="22" s="2" customFormat="1" ht="19" customHeight="1" spans="1:18">
      <c r="A22" s="24" t="s">
        <v>37</v>
      </c>
      <c r="B22" s="22">
        <v>7650</v>
      </c>
      <c r="C22" s="22"/>
      <c r="D22" s="22"/>
      <c r="E22" s="22"/>
      <c r="F22" s="22">
        <f t="shared" si="2"/>
        <v>0</v>
      </c>
      <c r="G22" s="22">
        <f t="shared" si="3"/>
        <v>7650</v>
      </c>
      <c r="H22" s="22">
        <v>21907</v>
      </c>
      <c r="I22" s="36">
        <f t="shared" si="8"/>
        <v>2.86366013071895</v>
      </c>
      <c r="J22" s="23" t="s">
        <v>46</v>
      </c>
      <c r="K22" s="22">
        <v>2846</v>
      </c>
      <c r="L22" s="22"/>
      <c r="M22" s="22"/>
      <c r="N22" s="22">
        <v>2</v>
      </c>
      <c r="O22" s="22">
        <f t="shared" si="4"/>
        <v>2</v>
      </c>
      <c r="P22" s="22">
        <f t="shared" si="5"/>
        <v>2848</v>
      </c>
      <c r="Q22" s="22">
        <v>2556</v>
      </c>
      <c r="R22" s="42">
        <f t="shared" si="6"/>
        <v>0.89747191011236</v>
      </c>
    </row>
    <row r="23" s="2" customFormat="1" ht="19" customHeight="1" spans="1:18">
      <c r="A23" s="24" t="s">
        <v>47</v>
      </c>
      <c r="B23" s="22"/>
      <c r="C23" s="22"/>
      <c r="D23" s="22"/>
      <c r="E23" s="22"/>
      <c r="F23" s="22">
        <f t="shared" si="2"/>
        <v>0</v>
      </c>
      <c r="G23" s="22">
        <f t="shared" si="3"/>
        <v>0</v>
      </c>
      <c r="H23" s="22"/>
      <c r="I23" s="36" t="s">
        <v>31</v>
      </c>
      <c r="J23" s="23" t="s">
        <v>48</v>
      </c>
      <c r="K23" s="22">
        <v>151</v>
      </c>
      <c r="L23" s="22"/>
      <c r="M23" s="22"/>
      <c r="N23" s="22">
        <v>29</v>
      </c>
      <c r="O23" s="22">
        <f t="shared" si="4"/>
        <v>29</v>
      </c>
      <c r="P23" s="22">
        <f t="shared" si="5"/>
        <v>180</v>
      </c>
      <c r="Q23" s="22">
        <v>181</v>
      </c>
      <c r="R23" s="42">
        <f t="shared" si="6"/>
        <v>1.00555555555556</v>
      </c>
    </row>
    <row r="24" s="2" customFormat="1" ht="19" customHeight="1" spans="1:18">
      <c r="A24" s="23" t="s">
        <v>49</v>
      </c>
      <c r="B24" s="22">
        <f>SUM(B25:B26)</f>
        <v>25</v>
      </c>
      <c r="C24" s="22">
        <f>SUM(C25:C26)</f>
        <v>0</v>
      </c>
      <c r="D24" s="22">
        <f>SUM(D25:D26)</f>
        <v>0</v>
      </c>
      <c r="E24" s="22">
        <f>SUM(E25:E26)</f>
        <v>0</v>
      </c>
      <c r="F24" s="22">
        <f t="shared" si="2"/>
        <v>0</v>
      </c>
      <c r="G24" s="22">
        <f t="shared" si="3"/>
        <v>25</v>
      </c>
      <c r="H24" s="22">
        <f>SUM(H26:H26)</f>
        <v>79</v>
      </c>
      <c r="I24" s="36">
        <f t="shared" si="8"/>
        <v>3.16</v>
      </c>
      <c r="J24" s="23" t="s">
        <v>50</v>
      </c>
      <c r="K24" s="22">
        <v>1633</v>
      </c>
      <c r="L24" s="22"/>
      <c r="M24" s="22"/>
      <c r="N24" s="22">
        <v>-58</v>
      </c>
      <c r="O24" s="22">
        <f t="shared" si="4"/>
        <v>-58</v>
      </c>
      <c r="P24" s="22">
        <f t="shared" si="5"/>
        <v>1575</v>
      </c>
      <c r="Q24" s="22">
        <v>929</v>
      </c>
      <c r="R24" s="42">
        <f t="shared" si="6"/>
        <v>0.58984126984127</v>
      </c>
    </row>
    <row r="25" s="2" customFormat="1" ht="19" customHeight="1" spans="1:18">
      <c r="A25" s="24" t="s">
        <v>35</v>
      </c>
      <c r="B25" s="22"/>
      <c r="C25" s="22"/>
      <c r="D25" s="22"/>
      <c r="E25" s="22"/>
      <c r="F25" s="22">
        <f t="shared" si="2"/>
        <v>0</v>
      </c>
      <c r="G25" s="22">
        <f t="shared" si="3"/>
        <v>0</v>
      </c>
      <c r="H25" s="22"/>
      <c r="I25" s="36"/>
      <c r="J25" s="23" t="s">
        <v>51</v>
      </c>
      <c r="K25" s="22">
        <v>1000</v>
      </c>
      <c r="L25" s="22"/>
      <c r="M25" s="22"/>
      <c r="N25" s="22"/>
      <c r="O25" s="22">
        <f t="shared" si="4"/>
        <v>0</v>
      </c>
      <c r="P25" s="22">
        <f t="shared" si="5"/>
        <v>1000</v>
      </c>
      <c r="Q25" s="22"/>
      <c r="R25" s="42">
        <f t="shared" si="6"/>
        <v>0</v>
      </c>
    </row>
    <row r="26" s="2" customFormat="1" ht="19" customHeight="1" spans="1:18">
      <c r="A26" s="24" t="s">
        <v>37</v>
      </c>
      <c r="B26" s="22">
        <v>25</v>
      </c>
      <c r="C26" s="22"/>
      <c r="D26" s="22"/>
      <c r="E26" s="22"/>
      <c r="F26" s="22">
        <f t="shared" si="2"/>
        <v>0</v>
      </c>
      <c r="G26" s="22">
        <f t="shared" si="3"/>
        <v>25</v>
      </c>
      <c r="H26" s="22">
        <v>79</v>
      </c>
      <c r="I26" s="36">
        <f t="shared" ref="I26:I31" si="9">H26/G26</f>
        <v>3.16</v>
      </c>
      <c r="J26" s="23" t="s">
        <v>52</v>
      </c>
      <c r="K26" s="22">
        <v>7100</v>
      </c>
      <c r="L26" s="22"/>
      <c r="M26" s="22"/>
      <c r="N26" s="22">
        <v>-1170</v>
      </c>
      <c r="O26" s="22">
        <f t="shared" si="4"/>
        <v>-1170</v>
      </c>
      <c r="P26" s="22">
        <f t="shared" si="5"/>
        <v>5930</v>
      </c>
      <c r="Q26" s="22"/>
      <c r="R26" s="42">
        <f t="shared" si="6"/>
        <v>0</v>
      </c>
    </row>
    <row r="27" s="2" customFormat="1" ht="19" customHeight="1" spans="1:18">
      <c r="A27" s="21" t="s">
        <v>53</v>
      </c>
      <c r="B27" s="22">
        <f>SUM(B28:B32)</f>
        <v>3639</v>
      </c>
      <c r="C27" s="22">
        <f>SUM(C28:C32)</f>
        <v>0</v>
      </c>
      <c r="D27" s="22">
        <f>SUM(D28:D32)</f>
        <v>3470</v>
      </c>
      <c r="E27" s="22">
        <f>SUM(E28:E32)</f>
        <v>216</v>
      </c>
      <c r="F27" s="22">
        <f t="shared" si="2"/>
        <v>3686</v>
      </c>
      <c r="G27" s="22">
        <f t="shared" si="3"/>
        <v>7325</v>
      </c>
      <c r="H27" s="22">
        <f>SUM(H28:H32)</f>
        <v>15639</v>
      </c>
      <c r="I27" s="36">
        <f t="shared" si="9"/>
        <v>2.13501706484642</v>
      </c>
      <c r="J27" s="23" t="s">
        <v>54</v>
      </c>
      <c r="K27" s="22">
        <v>450</v>
      </c>
      <c r="L27" s="22"/>
      <c r="M27" s="22"/>
      <c r="N27" s="22"/>
      <c r="O27" s="22">
        <f t="shared" si="4"/>
        <v>0</v>
      </c>
      <c r="P27" s="22">
        <f t="shared" si="5"/>
        <v>450</v>
      </c>
      <c r="Q27" s="22">
        <v>378</v>
      </c>
      <c r="R27" s="42">
        <f t="shared" si="6"/>
        <v>0.84</v>
      </c>
    </row>
    <row r="28" s="2" customFormat="1" ht="19" customHeight="1" spans="1:18">
      <c r="A28" s="25" t="s">
        <v>55</v>
      </c>
      <c r="B28" s="22">
        <v>391</v>
      </c>
      <c r="C28" s="22"/>
      <c r="D28" s="22"/>
      <c r="E28" s="22">
        <v>216</v>
      </c>
      <c r="F28" s="22">
        <f t="shared" si="2"/>
        <v>216</v>
      </c>
      <c r="G28" s="22">
        <f t="shared" si="3"/>
        <v>607</v>
      </c>
      <c r="H28" s="22">
        <v>961</v>
      </c>
      <c r="I28" s="36">
        <f t="shared" si="9"/>
        <v>1.5831960461285</v>
      </c>
      <c r="J28" s="23" t="s">
        <v>56</v>
      </c>
      <c r="K28" s="22">
        <v>1</v>
      </c>
      <c r="L28" s="22"/>
      <c r="M28" s="22"/>
      <c r="N28" s="22"/>
      <c r="O28" s="22">
        <f t="shared" si="4"/>
        <v>0</v>
      </c>
      <c r="P28" s="22">
        <f t="shared" si="5"/>
        <v>1</v>
      </c>
      <c r="Q28" s="22"/>
      <c r="R28" s="42">
        <f t="shared" si="6"/>
        <v>0</v>
      </c>
    </row>
    <row r="29" s="2" customFormat="1" ht="19" customHeight="1" spans="1:18">
      <c r="A29" s="25" t="s">
        <v>57</v>
      </c>
      <c r="B29" s="22">
        <v>500</v>
      </c>
      <c r="C29" s="22"/>
      <c r="D29" s="22"/>
      <c r="E29" s="22"/>
      <c r="F29" s="22">
        <f t="shared" si="2"/>
        <v>0</v>
      </c>
      <c r="G29" s="22">
        <f t="shared" si="3"/>
        <v>500</v>
      </c>
      <c r="H29" s="22">
        <v>790</v>
      </c>
      <c r="I29" s="36">
        <f t="shared" si="9"/>
        <v>1.58</v>
      </c>
      <c r="J29" s="27"/>
      <c r="K29" s="22"/>
      <c r="L29" s="22"/>
      <c r="M29" s="22"/>
      <c r="N29" s="22"/>
      <c r="O29" s="22">
        <f t="shared" si="4"/>
        <v>0</v>
      </c>
      <c r="P29" s="22">
        <f t="shared" si="5"/>
        <v>0</v>
      </c>
      <c r="Q29" s="22"/>
      <c r="R29" s="42" t="e">
        <f t="shared" si="6"/>
        <v>#DIV/0!</v>
      </c>
    </row>
    <row r="30" s="2" customFormat="1" ht="19" customHeight="1" spans="1:18">
      <c r="A30" s="26" t="s">
        <v>58</v>
      </c>
      <c r="B30" s="22"/>
      <c r="C30" s="22"/>
      <c r="D30" s="22"/>
      <c r="E30" s="22"/>
      <c r="F30" s="22">
        <f t="shared" si="2"/>
        <v>0</v>
      </c>
      <c r="G30" s="22">
        <f t="shared" si="3"/>
        <v>0</v>
      </c>
      <c r="H30" s="22"/>
      <c r="I30" s="36"/>
      <c r="J30" s="21" t="s">
        <v>59</v>
      </c>
      <c r="K30" s="22">
        <v>1847</v>
      </c>
      <c r="L30" s="22"/>
      <c r="M30" s="22"/>
      <c r="N30" s="22">
        <v>-960</v>
      </c>
      <c r="O30" s="22">
        <f t="shared" si="4"/>
        <v>-960</v>
      </c>
      <c r="P30" s="22">
        <f t="shared" si="5"/>
        <v>887</v>
      </c>
      <c r="Q30" s="22">
        <v>87</v>
      </c>
      <c r="R30" s="42">
        <f t="shared" si="6"/>
        <v>0.0980834272829763</v>
      </c>
    </row>
    <row r="31" s="2" customFormat="1" ht="19" customHeight="1" spans="1:18">
      <c r="A31" s="25" t="s">
        <v>60</v>
      </c>
      <c r="B31" s="22">
        <v>2748</v>
      </c>
      <c r="C31" s="22"/>
      <c r="D31" s="22">
        <v>3470</v>
      </c>
      <c r="E31" s="22"/>
      <c r="F31" s="22">
        <f t="shared" si="2"/>
        <v>3470</v>
      </c>
      <c r="G31" s="22">
        <f t="shared" si="3"/>
        <v>6218</v>
      </c>
      <c r="H31" s="22">
        <v>13888</v>
      </c>
      <c r="I31" s="36">
        <f t="shared" ref="I31:I36" si="10">H31/G31</f>
        <v>2.23351559987134</v>
      </c>
      <c r="J31" s="21" t="s">
        <v>61</v>
      </c>
      <c r="K31" s="22"/>
      <c r="L31" s="22"/>
      <c r="M31" s="22"/>
      <c r="N31" s="22"/>
      <c r="O31" s="22">
        <f t="shared" si="4"/>
        <v>0</v>
      </c>
      <c r="P31" s="22">
        <f t="shared" si="5"/>
        <v>0</v>
      </c>
      <c r="Q31" s="22"/>
      <c r="R31" s="42" t="e">
        <f t="shared" si="6"/>
        <v>#DIV/0!</v>
      </c>
    </row>
    <row r="32" s="2" customFormat="1" ht="19" customHeight="1" spans="1:18">
      <c r="A32" s="26" t="s">
        <v>62</v>
      </c>
      <c r="B32" s="22"/>
      <c r="C32" s="22"/>
      <c r="D32" s="22"/>
      <c r="E32" s="22"/>
      <c r="F32" s="22">
        <f t="shared" si="2"/>
        <v>0</v>
      </c>
      <c r="G32" s="22">
        <f t="shared" si="3"/>
        <v>0</v>
      </c>
      <c r="H32" s="22"/>
      <c r="I32" s="36" t="s">
        <v>31</v>
      </c>
      <c r="J32" s="21" t="s">
        <v>63</v>
      </c>
      <c r="K32" s="22">
        <v>5500</v>
      </c>
      <c r="L32" s="22"/>
      <c r="M32" s="22"/>
      <c r="N32" s="22"/>
      <c r="O32" s="22">
        <f t="shared" si="4"/>
        <v>0</v>
      </c>
      <c r="P32" s="22">
        <f t="shared" si="5"/>
        <v>5500</v>
      </c>
      <c r="Q32" s="22">
        <v>5074</v>
      </c>
      <c r="R32" s="42">
        <f t="shared" si="6"/>
        <v>0.922545454545455</v>
      </c>
    </row>
    <row r="33" s="2" customFormat="1" ht="19" customHeight="1" spans="1:18">
      <c r="A33" s="21" t="s">
        <v>64</v>
      </c>
      <c r="B33" s="22"/>
      <c r="C33" s="22"/>
      <c r="D33" s="22"/>
      <c r="E33" s="22"/>
      <c r="F33" s="22">
        <f t="shared" si="2"/>
        <v>0</v>
      </c>
      <c r="G33" s="22">
        <f t="shared" si="3"/>
        <v>0</v>
      </c>
      <c r="H33" s="22"/>
      <c r="I33" s="36"/>
      <c r="J33" s="21" t="s">
        <v>65</v>
      </c>
      <c r="K33" s="22"/>
      <c r="L33" s="22">
        <v>960</v>
      </c>
      <c r="M33" s="22"/>
      <c r="N33" s="22"/>
      <c r="O33" s="22">
        <f t="shared" si="4"/>
        <v>960</v>
      </c>
      <c r="P33" s="22">
        <f t="shared" si="5"/>
        <v>960</v>
      </c>
      <c r="Q33" s="22">
        <v>1705</v>
      </c>
      <c r="R33" s="42">
        <f t="shared" si="6"/>
        <v>1.77604166666667</v>
      </c>
    </row>
    <row r="34" s="2" customFormat="1" ht="19" customHeight="1" spans="1:18">
      <c r="A34" s="21" t="s">
        <v>66</v>
      </c>
      <c r="B34" s="22"/>
      <c r="C34" s="22">
        <v>960</v>
      </c>
      <c r="D34" s="22"/>
      <c r="E34" s="22"/>
      <c r="F34" s="22">
        <f t="shared" si="2"/>
        <v>960</v>
      </c>
      <c r="G34" s="22">
        <f t="shared" si="3"/>
        <v>960</v>
      </c>
      <c r="H34" s="22">
        <v>1705</v>
      </c>
      <c r="I34" s="36">
        <f t="shared" si="10"/>
        <v>1.77604166666667</v>
      </c>
      <c r="J34" s="23"/>
      <c r="K34" s="22"/>
      <c r="L34" s="22"/>
      <c r="M34" s="22"/>
      <c r="N34" s="22"/>
      <c r="O34" s="22"/>
      <c r="P34" s="22"/>
      <c r="Q34" s="22"/>
      <c r="R34" s="42"/>
    </row>
    <row r="35" s="2" customFormat="1" ht="19" customHeight="1" spans="1:18">
      <c r="A35" s="21" t="s">
        <v>67</v>
      </c>
      <c r="B35" s="22"/>
      <c r="C35" s="22"/>
      <c r="D35" s="22"/>
      <c r="E35" s="22"/>
      <c r="F35" s="22">
        <f t="shared" si="2"/>
        <v>0</v>
      </c>
      <c r="G35" s="22">
        <f t="shared" si="3"/>
        <v>0</v>
      </c>
      <c r="H35" s="22"/>
      <c r="I35" s="36"/>
      <c r="J35" s="23"/>
      <c r="K35" s="22"/>
      <c r="L35" s="22"/>
      <c r="M35" s="22"/>
      <c r="N35" s="22"/>
      <c r="O35" s="22"/>
      <c r="P35" s="22"/>
      <c r="Q35" s="22"/>
      <c r="R35" s="42"/>
    </row>
    <row r="36" s="2" customFormat="1" ht="19" customHeight="1" spans="1:18">
      <c r="A36" s="21" t="s">
        <v>68</v>
      </c>
      <c r="B36" s="22">
        <v>56800</v>
      </c>
      <c r="C36" s="22"/>
      <c r="D36" s="22"/>
      <c r="E36" s="22">
        <v>-4700</v>
      </c>
      <c r="F36" s="22">
        <f t="shared" si="2"/>
        <v>-4700</v>
      </c>
      <c r="G36" s="22">
        <f t="shared" si="3"/>
        <v>52100</v>
      </c>
      <c r="H36" s="22">
        <v>-3929</v>
      </c>
      <c r="I36" s="36">
        <f t="shared" si="10"/>
        <v>-0.0754126679462572</v>
      </c>
      <c r="J36" s="27"/>
      <c r="K36" s="22"/>
      <c r="L36" s="22"/>
      <c r="M36" s="22"/>
      <c r="N36" s="22"/>
      <c r="O36" s="22"/>
      <c r="P36" s="22"/>
      <c r="Q36" s="22"/>
      <c r="R36" s="42"/>
    </row>
    <row r="37" s="2" customFormat="1" ht="19" customHeight="1" spans="1:18">
      <c r="A37" s="27"/>
      <c r="B37" s="22"/>
      <c r="C37" s="22"/>
      <c r="D37" s="22"/>
      <c r="E37" s="22"/>
      <c r="F37" s="22"/>
      <c r="G37" s="22">
        <f t="shared" si="3"/>
        <v>0</v>
      </c>
      <c r="H37" s="22"/>
      <c r="I37" s="36"/>
      <c r="J37" s="37"/>
      <c r="K37" s="22"/>
      <c r="L37" s="22"/>
      <c r="M37" s="22"/>
      <c r="N37" s="22"/>
      <c r="O37" s="22"/>
      <c r="P37" s="22"/>
      <c r="Q37" s="22"/>
      <c r="R37" s="42"/>
    </row>
    <row r="38" s="2" customFormat="1" ht="19" customHeight="1" spans="1:18">
      <c r="A38" s="27"/>
      <c r="B38" s="22"/>
      <c r="C38" s="22"/>
      <c r="D38" s="22"/>
      <c r="E38" s="22"/>
      <c r="F38" s="22"/>
      <c r="G38" s="22">
        <f t="shared" si="3"/>
        <v>0</v>
      </c>
      <c r="H38" s="22"/>
      <c r="I38" s="36"/>
      <c r="J38" s="38"/>
      <c r="K38" s="22"/>
      <c r="L38" s="22"/>
      <c r="M38" s="22"/>
      <c r="N38" s="22"/>
      <c r="O38" s="22"/>
      <c r="P38" s="22"/>
      <c r="Q38" s="22"/>
      <c r="R38" s="42"/>
    </row>
    <row r="39" s="5" customFormat="1" ht="19" customHeight="1" spans="1:18">
      <c r="A39" s="28" t="s">
        <v>69</v>
      </c>
      <c r="B39" s="29">
        <f>B7+B27+B35+B36+B33+B34</f>
        <v>95839</v>
      </c>
      <c r="C39" s="29">
        <f>C7+C27+C35+C36+C33+C34</f>
        <v>960</v>
      </c>
      <c r="D39" s="29">
        <f>D7+D27+D35+D36+D33+D34</f>
        <v>3470</v>
      </c>
      <c r="E39" s="29">
        <f>E7+E27+E35+E36+E33+E34</f>
        <v>-4484</v>
      </c>
      <c r="F39" s="29">
        <f>F7+F27+F35+F36+F33+F34</f>
        <v>-54</v>
      </c>
      <c r="G39" s="29">
        <f t="shared" si="3"/>
        <v>95785</v>
      </c>
      <c r="H39" s="29">
        <f>H7+H27+H35+H36+H33+H34</f>
        <v>75255</v>
      </c>
      <c r="I39" s="39">
        <f t="shared" ref="I39:I42" si="11">H39/G39</f>
        <v>0.785665814062745</v>
      </c>
      <c r="J39" s="28" t="s">
        <v>70</v>
      </c>
      <c r="K39" s="29">
        <f>SUM(K7,K30:K33)</f>
        <v>98206</v>
      </c>
      <c r="L39" s="29">
        <f t="shared" ref="L39:Q39" si="12">SUM(L7,L30:L33)</f>
        <v>960</v>
      </c>
      <c r="M39" s="29">
        <f t="shared" si="12"/>
        <v>3470</v>
      </c>
      <c r="N39" s="29">
        <f t="shared" si="12"/>
        <v>-4521</v>
      </c>
      <c r="O39" s="29">
        <f t="shared" si="12"/>
        <v>-91</v>
      </c>
      <c r="P39" s="29">
        <f t="shared" ref="P39:P44" si="13">K39+O39</f>
        <v>98115</v>
      </c>
      <c r="Q39" s="29">
        <f t="shared" si="12"/>
        <v>74660</v>
      </c>
      <c r="R39" s="43">
        <f>Q39/P39</f>
        <v>0.760943790449982</v>
      </c>
    </row>
    <row r="40" s="2" customFormat="1" ht="19" customHeight="1" spans="1:18">
      <c r="A40" s="23"/>
      <c r="B40" s="22"/>
      <c r="C40" s="22"/>
      <c r="D40" s="22"/>
      <c r="E40" s="22"/>
      <c r="F40" s="22"/>
      <c r="G40" s="22"/>
      <c r="H40" s="22"/>
      <c r="I40" s="36"/>
      <c r="J40" s="37"/>
      <c r="K40" s="22"/>
      <c r="L40" s="22"/>
      <c r="M40" s="22"/>
      <c r="N40" s="22"/>
      <c r="O40" s="22"/>
      <c r="P40" s="22"/>
      <c r="Q40" s="22"/>
      <c r="R40" s="42"/>
    </row>
    <row r="41" s="2" customFormat="1" ht="19" customHeight="1" spans="1:18">
      <c r="A41" s="21" t="s">
        <v>71</v>
      </c>
      <c r="B41" s="22">
        <f>SUM(B42:B43)</f>
        <v>2404</v>
      </c>
      <c r="C41" s="22">
        <f>SUM(C42:C43)</f>
        <v>0</v>
      </c>
      <c r="D41" s="22">
        <f>SUM(D42:D43)</f>
        <v>0</v>
      </c>
      <c r="E41" s="22">
        <f>SUM(E42:E43)</f>
        <v>0</v>
      </c>
      <c r="F41" s="22">
        <f t="shared" ref="F41:F43" si="14">SUM(C41:E41)</f>
        <v>0</v>
      </c>
      <c r="G41" s="22">
        <f>B41+F41</f>
        <v>2404</v>
      </c>
      <c r="H41" s="22">
        <f>SUM(H42:H43)</f>
        <v>2404</v>
      </c>
      <c r="I41" s="36">
        <f t="shared" si="11"/>
        <v>1</v>
      </c>
      <c r="J41" s="21" t="s">
        <v>72</v>
      </c>
      <c r="K41" s="22">
        <f t="shared" ref="K41:Q41" si="15">SUM(K42:K43)</f>
        <v>37</v>
      </c>
      <c r="L41" s="22"/>
      <c r="M41" s="22">
        <f t="shared" si="15"/>
        <v>0</v>
      </c>
      <c r="N41" s="22">
        <f t="shared" si="15"/>
        <v>37</v>
      </c>
      <c r="O41" s="22">
        <f t="shared" si="15"/>
        <v>37</v>
      </c>
      <c r="P41" s="22">
        <f t="shared" si="15"/>
        <v>74</v>
      </c>
      <c r="Q41" s="22">
        <f t="shared" si="15"/>
        <v>2999</v>
      </c>
      <c r="R41" s="42"/>
    </row>
    <row r="42" s="2" customFormat="1" ht="19" customHeight="1" spans="1:18">
      <c r="A42" s="23" t="s">
        <v>73</v>
      </c>
      <c r="B42" s="22">
        <v>2404</v>
      </c>
      <c r="C42" s="22"/>
      <c r="D42" s="22"/>
      <c r="E42" s="22"/>
      <c r="F42" s="22">
        <f t="shared" si="14"/>
        <v>0</v>
      </c>
      <c r="G42" s="22">
        <f>B42+F42</f>
        <v>2404</v>
      </c>
      <c r="H42" s="22">
        <v>2404</v>
      </c>
      <c r="I42" s="36">
        <f t="shared" si="11"/>
        <v>1</v>
      </c>
      <c r="J42" s="23" t="s">
        <v>73</v>
      </c>
      <c r="K42" s="22">
        <v>37</v>
      </c>
      <c r="L42" s="22"/>
      <c r="M42" s="22"/>
      <c r="N42" s="22">
        <v>0</v>
      </c>
      <c r="O42" s="22">
        <f>SUM(L42:N42)</f>
        <v>0</v>
      </c>
      <c r="P42" s="22">
        <v>37</v>
      </c>
      <c r="Q42" s="22">
        <v>4064</v>
      </c>
      <c r="R42" s="42"/>
    </row>
    <row r="43" s="2" customFormat="1" ht="19" customHeight="1" spans="1:18">
      <c r="A43" s="23" t="s">
        <v>74</v>
      </c>
      <c r="B43" s="22"/>
      <c r="C43" s="22"/>
      <c r="D43" s="22"/>
      <c r="E43" s="22"/>
      <c r="F43" s="22">
        <f t="shared" si="14"/>
        <v>0</v>
      </c>
      <c r="G43" s="22"/>
      <c r="H43" s="22"/>
      <c r="I43" s="36"/>
      <c r="J43" s="23" t="s">
        <v>74</v>
      </c>
      <c r="K43" s="22"/>
      <c r="L43" s="22"/>
      <c r="M43" s="22"/>
      <c r="N43" s="22">
        <v>37</v>
      </c>
      <c r="O43" s="22">
        <f>SUM(L43:N43)</f>
        <v>37</v>
      </c>
      <c r="P43" s="22">
        <f t="shared" si="13"/>
        <v>37</v>
      </c>
      <c r="Q43" s="22">
        <v>-1065</v>
      </c>
      <c r="R43" s="42"/>
    </row>
    <row r="44" s="5" customFormat="1" ht="19" customHeight="1" spans="1:18">
      <c r="A44" s="28" t="s">
        <v>75</v>
      </c>
      <c r="B44" s="29">
        <f t="shared" ref="B44:H44" si="16">B39+B41</f>
        <v>98243</v>
      </c>
      <c r="C44" s="29">
        <f t="shared" si="16"/>
        <v>960</v>
      </c>
      <c r="D44" s="29">
        <f t="shared" si="16"/>
        <v>3470</v>
      </c>
      <c r="E44" s="29">
        <f t="shared" si="16"/>
        <v>-4484</v>
      </c>
      <c r="F44" s="29">
        <f t="shared" si="16"/>
        <v>-54</v>
      </c>
      <c r="G44" s="29">
        <f t="shared" si="16"/>
        <v>98189</v>
      </c>
      <c r="H44" s="29">
        <f t="shared" si="16"/>
        <v>77659</v>
      </c>
      <c r="I44" s="39">
        <f>H44/G44</f>
        <v>0.790913442442636</v>
      </c>
      <c r="J44" s="28" t="s">
        <v>76</v>
      </c>
      <c r="K44" s="29">
        <f t="shared" ref="K44:O44" si="17">SUM(K39,K41)</f>
        <v>98243</v>
      </c>
      <c r="L44" s="29">
        <f t="shared" si="17"/>
        <v>960</v>
      </c>
      <c r="M44" s="29">
        <f t="shared" si="17"/>
        <v>3470</v>
      </c>
      <c r="N44" s="29">
        <f t="shared" si="17"/>
        <v>-4484</v>
      </c>
      <c r="O44" s="29">
        <f t="shared" si="17"/>
        <v>-54</v>
      </c>
      <c r="P44" s="29">
        <f t="shared" si="13"/>
        <v>98189</v>
      </c>
      <c r="Q44" s="29">
        <f>SUM(Q39,Q41)</f>
        <v>77659</v>
      </c>
      <c r="R44" s="43">
        <f>Q44/P44</f>
        <v>0.790913442442636</v>
      </c>
    </row>
    <row r="45" ht="25.2" customHeight="1" spans="7:7">
      <c r="G45" s="30"/>
    </row>
    <row r="46" ht="25.2" customHeight="1"/>
    <row r="47" ht="25.2" customHeight="1"/>
    <row r="48" ht="25.2" customHeight="1"/>
    <row r="49" ht="25.2" customHeight="1"/>
    <row r="50" ht="25.2" customHeight="1"/>
    <row r="51" ht="25.2" customHeight="1"/>
    <row r="52" ht="25.2" customHeight="1"/>
    <row r="53" ht="25.2" customHeight="1"/>
    <row r="54" ht="25.2" customHeight="1"/>
    <row r="55" ht="25.2" customHeight="1"/>
    <row r="56" ht="25.2" customHeight="1"/>
    <row r="57" ht="25.2" customHeight="1"/>
    <row r="58" ht="25.2" customHeight="1"/>
    <row r="59" ht="25.2" customHeight="1"/>
    <row r="60" ht="25.2" customHeight="1"/>
    <row r="61" ht="25.2" customHeight="1"/>
    <row r="62" ht="25.2" customHeight="1"/>
    <row r="63" ht="25.2" customHeight="1"/>
    <row r="64" ht="25.2" customHeight="1"/>
    <row r="65" ht="25.2" customHeight="1"/>
    <row r="66" ht="25.2" customHeight="1"/>
    <row r="67" ht="25.2" customHeight="1"/>
    <row r="68" ht="25.2" customHeight="1"/>
    <row r="69" ht="25.2" customHeight="1"/>
    <row r="70" ht="25.2" customHeight="1"/>
    <row r="71" ht="25.2" customHeight="1"/>
    <row r="72" ht="25.2" customHeight="1"/>
    <row r="73" ht="25.2" customHeight="1"/>
    <row r="74" ht="25.2" customHeight="1"/>
    <row r="75" ht="25.2" customHeight="1"/>
    <row r="76" ht="25.2" customHeight="1"/>
  </sheetData>
  <mergeCells count="14">
    <mergeCell ref="A3:Q3"/>
    <mergeCell ref="G4:J4"/>
    <mergeCell ref="C5:F5"/>
    <mergeCell ref="L5:O5"/>
    <mergeCell ref="A5:A6"/>
    <mergeCell ref="B5:B6"/>
    <mergeCell ref="G5:G6"/>
    <mergeCell ref="H5:H6"/>
    <mergeCell ref="I5:I6"/>
    <mergeCell ref="J5:J6"/>
    <mergeCell ref="K5:K6"/>
    <mergeCell ref="P5:P6"/>
    <mergeCell ref="Q5:Q6"/>
    <mergeCell ref="R5:R6"/>
  </mergeCells>
  <printOptions horizontalCentered="1"/>
  <pageMargins left="0.393055555555556" right="0.393055555555556" top="0.629861111111111" bottom="0.393055555555556" header="0" footer="0"/>
  <pageSetup paperSize="8" scale="86" pageOrder="overThenDown" orientation="landscape" errors="blank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　1．港口镇2025年一般公共预算执行情况表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2022-01-23T09:29:00Z</dcterms:created>
  <dcterms:modified xsi:type="dcterms:W3CDTF">2026-02-26T08:04:10Z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33405871908746469D35B6A08FE616CF_13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