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52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31" name="ID_3ECCC14C9819416CA11DE5EF54706D3C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4725650" y="6854825"/>
          <a:ext cx="11601450" cy="52197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0" name="ID_D80DF196D894439FA38BDA1824C5FB5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3854430" y="3692525"/>
          <a:ext cx="9705975" cy="61150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7" name="ID_F755CC8145EB4F65B6CA379F908D3272"/>
        <xdr:cNvPicPr>
          <a:picLocks noChangeAspect="1"/>
        </xdr:cNvPicPr>
      </xdr:nvPicPr>
      <xdr:blipFill>
        <a:blip r:embed="rId3" r:link="rId4"/>
        <a:stretch>
          <a:fillRect/>
        </a:stretch>
      </xdr:blipFill>
      <xdr:spPr>
        <a:xfrm>
          <a:off x="2520315" y="2293620"/>
          <a:ext cx="1104265" cy="120396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8" name="ID_97701EAFA78C4727BC0B5C33CACDA3C9"/>
        <xdr:cNvPicPr>
          <a:picLocks noChangeAspect="1"/>
        </xdr:cNvPicPr>
      </xdr:nvPicPr>
      <xdr:blipFill>
        <a:blip r:embed="rId5" r:link="rId4"/>
        <a:stretch>
          <a:fillRect/>
        </a:stretch>
      </xdr:blipFill>
      <xdr:spPr>
        <a:xfrm>
          <a:off x="1911350" y="967105"/>
          <a:ext cx="2205355" cy="12160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9" name="ID_1A9AE25C1F96472FBD93BB653701212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4864080" y="3692525"/>
          <a:ext cx="10563225" cy="65246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2" name="ID_0235A34457A84A679194EA8CF090D90A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6883380" y="3692525"/>
          <a:ext cx="10248900" cy="63055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1" name="ID_AD9082D7925D435AB3A479843F49B10C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5873730" y="3692525"/>
          <a:ext cx="11229975" cy="68675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4" name="ID_22FB4EA24C7C4C88AD81284B115999D8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2219325" y="9223375"/>
          <a:ext cx="1791970" cy="166878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3" name="ID_0B362FFFF3F34B69A6268B6C80B9A1B7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8074005" y="3692525"/>
          <a:ext cx="10858500" cy="63150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4" name="ID_C6B652BD89914B929D008DAEF383E6DA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9264630" y="3692525"/>
          <a:ext cx="11372850" cy="69342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6" name="ID_5A7FE9998AB04D9A8536586219DECB1A" descr="0b4aacd7f5a27a59b5181b0f72744f1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2089785" y="5632450"/>
          <a:ext cx="2125980" cy="1419860"/>
        </a:xfrm>
        <a:prstGeom prst="rect">
          <a:avLst/>
        </a:prstGeom>
      </xdr:spPr>
    </xdr:pic>
  </etc:cellImage>
  <etc:cellImage>
    <xdr:pic>
      <xdr:nvPicPr>
        <xdr:cNvPr id="62" name="ID_021DF9F7D03C4E82AEAADA92C6D3BDBE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13782675" y="4772025"/>
          <a:ext cx="9525000" cy="78200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7" name="ID_8517E791028243D4950465C6033DE3F5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15801975" y="8226425"/>
          <a:ext cx="4276725" cy="32956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3" name="ID_B3632A20BEFA459EB2BD7328C62C1FC5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14792325" y="4772025"/>
          <a:ext cx="9544050" cy="75914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4" name="ID_F0D9934C76B04DDEA181D139300DB705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15801975" y="4772025"/>
          <a:ext cx="9410700" cy="60102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5" name="ID_93CD8492F0E44932B59688C5C4F09159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21717000" y="6854825"/>
          <a:ext cx="9443085" cy="146558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5" name="ID_DAC3A1A7335948BA91400B7738465635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16811625" y="4772025"/>
          <a:ext cx="9144000" cy="71723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4" name="ID_598D72E3C9174E72A9A42633462B29E1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20526375" y="6854825"/>
          <a:ext cx="9357360" cy="10001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6" name="ID_05D6B8E39AA4433590FCC1E8662ACD76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18002250" y="4772025"/>
          <a:ext cx="8848725" cy="77343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7" name="ID_D133A73E247D499DB24D564F0B7AC589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19192875" y="4772025"/>
          <a:ext cx="10487025" cy="73247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3" name="ID_D4209C55E2ED4CC1B34583D17682A85F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14249400" y="8226425"/>
          <a:ext cx="8877300" cy="46101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2" name="ID_61B7EDAFCD0E4DA7AB88C95E266D14BA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15763875" y="6854825"/>
          <a:ext cx="13277850" cy="84963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6" name="ID_9E06029E75A04F6F9C5460C01A4A7B02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22907625" y="6854825"/>
          <a:ext cx="9483090" cy="134366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3" name="ID_60BCFDC1FE5D4915954D5143823D0863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2171700" y="11499850"/>
          <a:ext cx="1708150" cy="17018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8" name="ID_F5B7A0702CB44C79A05F91F7D866D130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13782675" y="8226425"/>
          <a:ext cx="7486650" cy="9906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9" name="ID_B067380C7B9C49478486529DBD71FAE8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14792325" y="8226425"/>
          <a:ext cx="3819525" cy="10191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0" name="ID_8CE6A9C4EDE84925BB0651549D0A4CC3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16811625" y="8226425"/>
          <a:ext cx="11882755" cy="130556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1" name="ID_755D490BF93E4E32B888BBDA7E2CFC36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18002250" y="8226425"/>
          <a:ext cx="6610985" cy="36830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2" name="ID_51A7C638602E4215B63548AD0453500C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19192875" y="8226425"/>
          <a:ext cx="6872605" cy="32639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" name="ID_DA79083EB40242C9BC3594F7D052F954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1790700" y="3260725"/>
          <a:ext cx="3200400" cy="3419475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<sst xmlns="http://schemas.openxmlformats.org/spreadsheetml/2006/main" count="30" uniqueCount="26">
  <si>
    <t>中山市救助管理站及未成年人救助保护中心其他器材采购清单</t>
  </si>
  <si>
    <t>工程名称：中山市救助管理站及未成年人救助保护中心建设项目设施、器具采购</t>
  </si>
  <si>
    <t>序号</t>
  </si>
  <si>
    <t>名 称</t>
  </si>
  <si>
    <t>产 品 图 片</t>
  </si>
  <si>
    <t>规格参数</t>
  </si>
  <si>
    <t>单位</t>
  </si>
  <si>
    <t>数量</t>
  </si>
  <si>
    <t>X光安全检查设备（安检机）</t>
  </si>
  <si>
    <t>型号：AD-10080；
产品尺寸：3320（长）×1310（宽）×1670（高）mm（不含接物架）
材质：不锈钢；
穿透力：38mm钢板；</t>
  </si>
  <si>
    <t>套</t>
  </si>
  <si>
    <t>金属探测门</t>
  </si>
  <si>
    <t>型号：AD-2286
每个探测区域具备3999级灵敏程序可以任意调节，遥控操作，门柱四面带有报警灯柱360度可见，最高灵敏度可测到一枚回形针大小的金属或一角硬币。通道尺寸：1990mm(高) ×700mm（宽）×580mm(深)可定制
外观尺寸：2220mm(高) ×833mm(宽)×580mm(深)可定制</t>
  </si>
  <si>
    <t>30公斤全自动洗衣脱衣机（含空气压缩机）</t>
  </si>
  <si>
    <t>电源:380V,50HZ，三层不锈钢制作，电脑控制，变频调速。
洗脱机配套设备</t>
  </si>
  <si>
    <t>台</t>
  </si>
  <si>
    <t>不锈钢床</t>
  </si>
  <si>
    <t>加厚304不锈钢，1200mm*2000mm,304透气床板，平尾加密床板。</t>
  </si>
  <si>
    <t>张</t>
  </si>
  <si>
    <t>电动护理治疗床</t>
  </si>
  <si>
    <t>尺寸：长205cm，宽96cm，高55cm</t>
  </si>
  <si>
    <t>洗衣机</t>
  </si>
  <si>
    <t>高度：850mm；使用方式：全自动；宽度：595mm；保修期：36个月；包装尺寸：700x705x985mm；最高转速：1200转/分钟；排水方式：上排水；烘干公斤量：7kg 0kg；能效等级：一级；脱水功率：420W；附加功能：预约中途添衣；烘干功率：1200W；系列：洗衣机；洗涤功率：70w；深度：560mm；产品类型：洗烘一体机滚筒洗衣机；烘干方式：无烘干冷凝式；用水量：64L；颜色分类：MG100V58WT 10kg全属钛 MD100V；58WT 10kg全属钛；尺寸：595x560x850mm；工作方式：皮带驱动：70kg；智能类型：其他智能；箱体材质：PCM钢板；电机类型：BLDC变频电机；洗涤公斤量：10kg；洗衣程序，婴儿服，漂洗+脱水快洗漂脱内衣洗,羽绒服洗 棉麻洗 节能洗 筒自洁...；净重：64kg；脱水公斤量：10kg；开合方式：前开式；内桶材质：不锈钢；堆码层数极限：4层；控制方式：电子式</t>
  </si>
  <si>
    <t>75寸液晶电视含背架</t>
  </si>
  <si>
    <t>HDMI接口数量：2个；屏幕比例：16:9；语音遥控类型：远场语音遥控；3D类型：无；保修期：12个月；包装尺寸：830x128x520mm；接收制式：NTSC,PAL；能效等级：三级；电视形态：平板；电视类型：LED电视；分辨率：4K电视；净重(不含底座)：25.5kg；主机尺寸(不含底座) mm；733x180x478；颜色分类：座装:小米RA50英寸-4K超清2+32G 12；0HZ高刷语音,挂装:小米RA50英寸-4...；品牌：MIUI/小米；型号：小米L75MA-EA；CPU核数：四核心；接口类型：LAN端子,AV,HDMI,USB；智能类型：其他智能；屏幕尺寸：0英寸；含边框整屏尺寸：733x180x478mm；堆码层数极限：3层；刷屏率：60Hz；净重(含底座)：3.94kg；存储容量：1.5GB+8GB；采购地：中国大陆；是否内置摄像头：否；视频显示格式：720p；</t>
  </si>
  <si>
    <t>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</si>
</sst>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30">
    <font>
      <sz val="11"/>
      <color theme="1"/>
      <name val="宋体"/>
      <charset val="134"/>
      <scheme val="minor"/>
    </font>
    <font>
      <sz val="11"/>
      <color rgb="FF000000"/>
      <name val="宋体"/>
      <charset val="134"/>
    </font>
    <font>
      <sz val="9"/>
      <color theme="1"/>
      <name val="宋体"/>
      <charset val="134"/>
      <scheme val="minor"/>
    </font>
    <font>
      <b/>
      <sz val="20"/>
      <color rgb="FF000000"/>
      <name val="宋体"/>
      <charset val="134"/>
    </font>
    <font>
      <sz val="9"/>
      <color rgb="FF000000"/>
      <name val="宋体"/>
      <charset val="134"/>
    </font>
    <font>
      <b/>
      <sz val="11"/>
      <color theme="1"/>
      <name val="宋体"/>
      <charset val="134"/>
    </font>
    <font>
      <b/>
      <sz val="11"/>
      <color theme="1"/>
      <name val="宋体"/>
      <charset val="134"/>
      <scheme val="minor"/>
    </font>
    <font>
      <b/>
      <sz val="12"/>
      <color theme="1"/>
      <name val="宋体"/>
      <charset val="134"/>
    </font>
    <font>
      <b/>
      <sz val="11"/>
      <color rgb="FF000000"/>
      <name val="宋体"/>
      <charset val="134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9FBFA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3" borderId="3" applyNumberFormat="0" applyFon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18" fillId="0" borderId="5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4" borderId="6" applyNumberFormat="0" applyAlignment="0" applyProtection="0">
      <alignment vertical="center"/>
    </xf>
    <xf numFmtId="0" fontId="20" fillId="5" borderId="7" applyNumberFormat="0" applyAlignment="0" applyProtection="0">
      <alignment vertical="center"/>
    </xf>
    <xf numFmtId="0" fontId="21" fillId="5" borderId="6" applyNumberFormat="0" applyAlignment="0" applyProtection="0">
      <alignment vertical="center"/>
    </xf>
    <xf numFmtId="0" fontId="22" fillId="6" borderId="8" applyNumberFormat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9" fillId="32" borderId="0" applyNumberFormat="0" applyBorder="0" applyAlignment="0" applyProtection="0">
      <alignment vertical="center"/>
    </xf>
    <xf numFmtId="0" fontId="28" fillId="33" borderId="0" applyNumberFormat="0" applyBorder="0" applyAlignment="0" applyProtection="0">
      <alignment vertical="center"/>
    </xf>
  </cellStyleXfs>
  <cellXfs count="24">
    <xf numFmtId="0" fontId="0" fillId="0" borderId="0" xfId="0">
      <alignment vertical="center"/>
    </xf>
    <xf numFmtId="0" fontId="1" fillId="0" borderId="0" xfId="0" applyFont="1" applyFill="1" applyAlignment="1">
      <alignment vertical="center" wrapText="1"/>
    </xf>
    <xf numFmtId="0" fontId="0" fillId="0" borderId="0" xfId="0" applyFill="1" applyAlignment="1">
      <alignment vertical="center"/>
    </xf>
    <xf numFmtId="0" fontId="0" fillId="0" borderId="0" xfId="0" applyFill="1" applyAlignment="1">
      <alignment horizontal="center" vertical="center"/>
    </xf>
    <xf numFmtId="176" fontId="2" fillId="0" borderId="0" xfId="0" applyNumberFormat="1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Fill="1" applyAlignment="1">
      <alignment horizontal="center" vertical="center" wrapText="1"/>
    </xf>
    <xf numFmtId="176" fontId="4" fillId="0" borderId="0" xfId="0" applyNumberFormat="1" applyFont="1" applyFill="1" applyAlignment="1">
      <alignment vertical="center" wrapText="1"/>
    </xf>
    <xf numFmtId="0" fontId="5" fillId="0" borderId="0" xfId="0" applyFont="1" applyFill="1" applyAlignment="1">
      <alignment horizontal="left" vertical="center" wrapText="1"/>
    </xf>
    <xf numFmtId="0" fontId="6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2" fillId="0" borderId="0" xfId="0" applyNumberFormat="1" applyFont="1" applyFill="1" applyAlignment="1">
      <alignment vertical="center"/>
    </xf>
    <xf numFmtId="0" fontId="9" fillId="2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left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left" vertical="center" wrapText="1"/>
    </xf>
    <xf numFmtId="0" fontId="0" fillId="2" borderId="1" xfId="0" applyFill="1" applyBorder="1" applyAlignment="1">
      <alignment horizontal="center" vertical="center"/>
    </xf>
    <xf numFmtId="0" fontId="4" fillId="0" borderId="0" xfId="0" applyFont="1" applyFill="1" applyAlignment="1">
      <alignment vertical="center" wrapText="1"/>
    </xf>
    <xf numFmtId="0" fontId="1" fillId="0" borderId="0" xfId="0" applyFont="1" applyFill="1" applyAlignment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9.png"/><Relationship Id="rId8" Type="http://schemas.openxmlformats.org/officeDocument/2006/relationships/image" Target="media/image8.png"/><Relationship Id="rId7" Type="http://schemas.openxmlformats.org/officeDocument/2006/relationships/image" Target="media/image7.png"/><Relationship Id="rId6" Type="http://schemas.openxmlformats.org/officeDocument/2006/relationships/image" Target="media/image6.png"/><Relationship Id="rId5" Type="http://schemas.openxmlformats.org/officeDocument/2006/relationships/image" Target="media/image5.png"/><Relationship Id="rId4" Type="http://schemas.openxmlformats.org/officeDocument/2006/relationships/image" Target="NULL" TargetMode="External"/><Relationship Id="rId31" Type="http://schemas.openxmlformats.org/officeDocument/2006/relationships/image" Target="media/image31.png"/><Relationship Id="rId30" Type="http://schemas.openxmlformats.org/officeDocument/2006/relationships/image" Target="media/image30.png"/><Relationship Id="rId3" Type="http://schemas.openxmlformats.org/officeDocument/2006/relationships/image" Target="media/image4.jpeg"/><Relationship Id="rId29" Type="http://schemas.openxmlformats.org/officeDocument/2006/relationships/image" Target="media/image29.png"/><Relationship Id="rId28" Type="http://schemas.openxmlformats.org/officeDocument/2006/relationships/image" Target="media/image28.png"/><Relationship Id="rId27" Type="http://schemas.openxmlformats.org/officeDocument/2006/relationships/image" Target="media/image27.png"/><Relationship Id="rId26" Type="http://schemas.openxmlformats.org/officeDocument/2006/relationships/image" Target="media/image26.png"/><Relationship Id="rId25" Type="http://schemas.openxmlformats.org/officeDocument/2006/relationships/image" Target="media/image25.png"/><Relationship Id="rId24" Type="http://schemas.openxmlformats.org/officeDocument/2006/relationships/image" Target="media/image24.png"/><Relationship Id="rId23" Type="http://schemas.openxmlformats.org/officeDocument/2006/relationships/image" Target="media/image23.png"/><Relationship Id="rId22" Type="http://schemas.openxmlformats.org/officeDocument/2006/relationships/image" Target="media/image22.png"/><Relationship Id="rId21" Type="http://schemas.openxmlformats.org/officeDocument/2006/relationships/image" Target="media/image21.png"/><Relationship Id="rId20" Type="http://schemas.openxmlformats.org/officeDocument/2006/relationships/image" Target="media/image20.png"/><Relationship Id="rId2" Type="http://schemas.openxmlformats.org/officeDocument/2006/relationships/image" Target="media/image3.png"/><Relationship Id="rId19" Type="http://schemas.openxmlformats.org/officeDocument/2006/relationships/image" Target="media/image19.png"/><Relationship Id="rId18" Type="http://schemas.openxmlformats.org/officeDocument/2006/relationships/image" Target="media/image18.png"/><Relationship Id="rId17" Type="http://schemas.openxmlformats.org/officeDocument/2006/relationships/image" Target="media/image17.png"/><Relationship Id="rId16" Type="http://schemas.openxmlformats.org/officeDocument/2006/relationships/image" Target="media/image16.png"/><Relationship Id="rId15" Type="http://schemas.openxmlformats.org/officeDocument/2006/relationships/image" Target="media/image15.png"/><Relationship Id="rId14" Type="http://schemas.openxmlformats.org/officeDocument/2006/relationships/image" Target="media/image14.png"/><Relationship Id="rId13" Type="http://schemas.openxmlformats.org/officeDocument/2006/relationships/image" Target="media/image13.png"/><Relationship Id="rId12" Type="http://schemas.openxmlformats.org/officeDocument/2006/relationships/image" Target="media/image12.jpeg"/><Relationship Id="rId11" Type="http://schemas.openxmlformats.org/officeDocument/2006/relationships/image" Target="media/image11.png"/><Relationship Id="rId10" Type="http://schemas.openxmlformats.org/officeDocument/2006/relationships/image" Target="media/image10.png"/><Relationship Id="rId1" Type="http://schemas.openxmlformats.org/officeDocument/2006/relationships/image" Target="media/image2.png"/></Relationships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www.wps.cn/officeDocument/2020/cellImage" Target="cellimag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461010</xdr:colOff>
      <xdr:row>6</xdr:row>
      <xdr:rowOff>83185</xdr:rowOff>
    </xdr:from>
    <xdr:to>
      <xdr:col>2</xdr:col>
      <xdr:colOff>1277620</xdr:colOff>
      <xdr:row>6</xdr:row>
      <xdr:rowOff>1049655</xdr:rowOff>
    </xdr:to>
    <xdr:pic>
      <xdr:nvPicPr>
        <xdr:cNvPr id="2" name="ID_EAA63C269CE04B5D852F0E435D1ED17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251710" y="5306060"/>
          <a:ext cx="816610" cy="96647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T11"/>
  <sheetViews>
    <sheetView tabSelected="1" workbookViewId="0">
      <selection activeCell="G2" sqref="G$1:I$1048576"/>
    </sheetView>
  </sheetViews>
  <sheetFormatPr defaultColWidth="9" defaultRowHeight="13.5"/>
  <cols>
    <col min="1" max="1" width="5.125" style="3" customWidth="1"/>
    <col min="2" max="2" width="18.375" style="2" customWidth="1"/>
    <col min="3" max="3" width="24.125" style="2" customWidth="1"/>
    <col min="4" max="4" width="89.125" style="2" customWidth="1"/>
    <col min="5" max="6" width="8.125" style="2" customWidth="1"/>
    <col min="7" max="7" width="6.625" style="4" hidden="1" customWidth="1"/>
    <col min="8" max="8" width="7.05833333333333" style="4" hidden="1" customWidth="1"/>
    <col min="9" max="9" width="6.625" style="4" hidden="1" customWidth="1"/>
    <col min="10" max="10" width="7.05833333333333" style="4" hidden="1" customWidth="1"/>
    <col min="11" max="11" width="6.625" style="5" hidden="1" customWidth="1"/>
    <col min="12" max="12" width="7.05833333333333" style="4" hidden="1" customWidth="1"/>
    <col min="13" max="13" width="6.625" style="5" hidden="1" customWidth="1"/>
    <col min="14" max="14" width="7.05833333333333" style="4" hidden="1" customWidth="1"/>
    <col min="15" max="15" width="6.625" style="5" hidden="1" customWidth="1"/>
    <col min="16" max="16" width="7.05833333333333" style="4" hidden="1" customWidth="1"/>
    <col min="17" max="17" width="6.625" style="5" hidden="1" customWidth="1"/>
    <col min="18" max="18" width="7.05833333333333" style="4" hidden="1" customWidth="1"/>
    <col min="19" max="16384" width="9" style="2"/>
  </cols>
  <sheetData>
    <row r="1" s="1" customFormat="1" ht="49" customHeight="1" spans="1:16374">
      <c r="A1" s="6" t="s">
        <v>0</v>
      </c>
      <c r="B1" s="6"/>
      <c r="C1" s="6"/>
      <c r="D1" s="6"/>
      <c r="E1" s="6"/>
      <c r="F1" s="6"/>
      <c r="G1" s="7"/>
      <c r="H1" s="7"/>
      <c r="I1" s="7"/>
      <c r="J1" s="7"/>
      <c r="K1" s="22"/>
      <c r="L1" s="7"/>
      <c r="M1" s="22"/>
      <c r="N1" s="7"/>
      <c r="O1" s="22"/>
      <c r="P1" s="7"/>
      <c r="Q1" s="22"/>
      <c r="R1" s="7"/>
      <c r="XER1" s="23"/>
      <c r="XES1" s="23"/>
      <c r="XET1" s="23"/>
    </row>
    <row r="2" s="2" customFormat="1" ht="24" customHeight="1" spans="1:18">
      <c r="A2" s="8" t="s">
        <v>1</v>
      </c>
      <c r="B2" s="8"/>
      <c r="C2" s="8"/>
      <c r="D2" s="8"/>
      <c r="E2" s="8"/>
      <c r="F2" s="8"/>
      <c r="G2" s="4"/>
      <c r="H2" s="4"/>
      <c r="I2" s="4"/>
      <c r="J2" s="4"/>
      <c r="K2" s="5"/>
      <c r="L2" s="4"/>
      <c r="M2" s="5"/>
      <c r="N2" s="4"/>
      <c r="O2" s="5"/>
      <c r="P2" s="4"/>
      <c r="Q2" s="5"/>
      <c r="R2" s="4"/>
    </row>
    <row r="3" s="2" customFormat="1" ht="39.75" customHeight="1" spans="1:18">
      <c r="A3" s="9" t="s">
        <v>2</v>
      </c>
      <c r="B3" s="10" t="s">
        <v>3</v>
      </c>
      <c r="C3" s="10" t="s">
        <v>4</v>
      </c>
      <c r="D3" s="10" t="s">
        <v>5</v>
      </c>
      <c r="E3" s="11" t="s">
        <v>6</v>
      </c>
      <c r="F3" s="11" t="s">
        <v>7</v>
      </c>
      <c r="G3" s="4"/>
      <c r="H3" s="4"/>
      <c r="I3" s="4"/>
      <c r="J3" s="4"/>
      <c r="K3" s="5"/>
      <c r="L3" s="4"/>
      <c r="M3" s="5"/>
      <c r="N3" s="4"/>
      <c r="O3" s="5"/>
      <c r="P3" s="4"/>
      <c r="Q3" s="5"/>
      <c r="R3" s="4"/>
    </row>
    <row r="4" s="2" customFormat="1" ht="72" customHeight="1" spans="1:18">
      <c r="A4" s="12">
        <v>1</v>
      </c>
      <c r="B4" s="13" t="s">
        <v>8</v>
      </c>
      <c r="C4" s="14" t="str">
        <f>_xlfn.DISPIMG("ID_97701EAFA78C4727BC0B5C33CACDA3C9",1)</f>
        <v>=DISPIMG("ID_97701EAFA78C4727BC0B5C33CACDA3C9",1)</v>
      </c>
      <c r="D4" s="13" t="s">
        <v>9</v>
      </c>
      <c r="E4" s="15">
        <v>1</v>
      </c>
      <c r="F4" s="15" t="s">
        <v>10</v>
      </c>
      <c r="G4" s="16"/>
      <c r="H4" s="4">
        <v>89000</v>
      </c>
      <c r="I4" s="4"/>
      <c r="J4" s="4">
        <v>78000</v>
      </c>
      <c r="K4" s="5"/>
      <c r="L4" s="4">
        <v>85000</v>
      </c>
      <c r="M4" s="4"/>
      <c r="N4" s="4">
        <v>75000</v>
      </c>
      <c r="O4" s="4"/>
      <c r="P4" s="4"/>
      <c r="Q4" s="4"/>
      <c r="R4" s="4"/>
    </row>
    <row r="5" s="2" customFormat="1" ht="72" customHeight="1" spans="1:18">
      <c r="A5" s="12">
        <v>2</v>
      </c>
      <c r="B5" s="13" t="s">
        <v>11</v>
      </c>
      <c r="C5" s="14" t="str">
        <f>_xlfn.DISPIMG("ID_F755CC8145EB4F65B6CA379F908D3272",1)</f>
        <v>=DISPIMG("ID_F755CC8145EB4F65B6CA379F908D3272",1)</v>
      </c>
      <c r="D5" s="13" t="s">
        <v>12</v>
      </c>
      <c r="E5" s="15">
        <v>1</v>
      </c>
      <c r="F5" s="15" t="s">
        <v>10</v>
      </c>
      <c r="G5" s="16"/>
      <c r="H5" s="4">
        <v>4800</v>
      </c>
      <c r="I5" s="5"/>
      <c r="J5" s="4">
        <v>5500</v>
      </c>
      <c r="K5" s="4"/>
      <c r="L5" s="4">
        <v>5500</v>
      </c>
      <c r="M5" s="5"/>
      <c r="N5" s="4"/>
      <c r="O5" s="4"/>
      <c r="P5" s="4"/>
      <c r="Q5" s="4"/>
      <c r="R5" s="4"/>
    </row>
    <row r="6" s="2" customFormat="1" ht="154.5" spans="1:18">
      <c r="A6" s="12">
        <v>3</v>
      </c>
      <c r="B6" s="13" t="s">
        <v>13</v>
      </c>
      <c r="C6" s="14" t="str">
        <f>_xlfn.DISPIMG("ID_DA79083EB40242C9BC3594F7D052F954",1)</f>
        <v>=DISPIMG("ID_DA79083EB40242C9BC3594F7D052F954",1)</v>
      </c>
      <c r="D6" s="13" t="s">
        <v>14</v>
      </c>
      <c r="E6" s="15">
        <v>1</v>
      </c>
      <c r="F6" s="15" t="s">
        <v>15</v>
      </c>
      <c r="G6" s="16"/>
      <c r="H6" s="4">
        <v>28000</v>
      </c>
      <c r="I6" s="4"/>
      <c r="J6" s="4">
        <v>32000</v>
      </c>
      <c r="K6" s="5"/>
      <c r="L6" s="4">
        <v>35000</v>
      </c>
      <c r="M6" s="4"/>
      <c r="N6" s="4">
        <v>28500</v>
      </c>
      <c r="O6" s="4"/>
      <c r="P6" s="4">
        <v>27000</v>
      </c>
      <c r="Q6" s="4"/>
      <c r="R6" s="4">
        <v>30000</v>
      </c>
    </row>
    <row r="7" s="2" customFormat="1" ht="85" customHeight="1" spans="1:18">
      <c r="A7" s="17">
        <v>4</v>
      </c>
      <c r="B7" s="18" t="s">
        <v>16</v>
      </c>
      <c r="C7" s="19"/>
      <c r="D7" s="20" t="s">
        <v>17</v>
      </c>
      <c r="E7" s="21">
        <v>80</v>
      </c>
      <c r="F7" s="21" t="s">
        <v>18</v>
      </c>
      <c r="G7" s="16" t="str">
        <f>_xlfn.DISPIMG("ID_D80DF196D894439FA38BDA1824C5FB55",1)</f>
        <v>=DISPIMG("ID_D80DF196D894439FA38BDA1824C5FB55",1)</v>
      </c>
      <c r="H7" s="4">
        <v>1449</v>
      </c>
      <c r="I7" s="16" t="str">
        <f>_xlfn.DISPIMG("ID_1A9AE25C1F96472FBD93BB6537012123",1)</f>
        <v>=DISPIMG("ID_1A9AE25C1F96472FBD93BB6537012123",1)</v>
      </c>
      <c r="J7" s="4">
        <v>1399</v>
      </c>
      <c r="K7" s="5" t="str">
        <f>_xlfn.DISPIMG("ID_AD9082D7925D435AB3A479843F49B10C",1)</f>
        <v>=DISPIMG("ID_AD9082D7925D435AB3A479843F49B10C",1)</v>
      </c>
      <c r="L7" s="4">
        <v>1439</v>
      </c>
      <c r="M7" s="16" t="str">
        <f>_xlfn.DISPIMG("ID_0235A34457A84A679194EA8CF090D90A",1)</f>
        <v>=DISPIMG("ID_0235A34457A84A679194EA8CF090D90A",1)</v>
      </c>
      <c r="N7" s="4">
        <v>1399</v>
      </c>
      <c r="O7" s="16" t="str">
        <f>_xlfn.DISPIMG("ID_0B362FFFF3F34B69A6268B6C80B9A1B7",1)</f>
        <v>=DISPIMG("ID_0B362FFFF3F34B69A6268B6C80B9A1B7",1)</v>
      </c>
      <c r="P7" s="4">
        <v>1594.9</v>
      </c>
      <c r="Q7" s="16" t="str">
        <f>_xlfn.DISPIMG("ID_C6B652BD89914B929D008DAEF383E6DA",1)</f>
        <v>=DISPIMG("ID_C6B652BD89914B929D008DAEF383E6DA",1)</v>
      </c>
      <c r="R7" s="4">
        <v>1459</v>
      </c>
    </row>
    <row r="8" s="2" customFormat="1" ht="82" customHeight="1" spans="1:18">
      <c r="A8" s="12">
        <v>5</v>
      </c>
      <c r="B8" s="13" t="s">
        <v>19</v>
      </c>
      <c r="C8" s="14" t="str">
        <f>_xlfn.DISPIMG("ID_5A7FE9998AB04D9A8536586219DECB1A",1)</f>
        <v>=DISPIMG("ID_5A7FE9998AB04D9A8536586219DECB1A",1)</v>
      </c>
      <c r="D8" s="13" t="s">
        <v>20</v>
      </c>
      <c r="E8" s="15">
        <v>1</v>
      </c>
      <c r="F8" s="15" t="s">
        <v>18</v>
      </c>
      <c r="G8" s="16" t="str">
        <f>_xlfn.DISPIMG("ID_021DF9F7D03C4E82AEAADA92C6D3BDBE",1)</f>
        <v>=DISPIMG("ID_021DF9F7D03C4E82AEAADA92C6D3BDBE",1)</v>
      </c>
      <c r="H8" s="4">
        <v>2140</v>
      </c>
      <c r="I8" s="16" t="str">
        <f>_xlfn.DISPIMG("ID_B3632A20BEFA459EB2BD7328C62C1FC5",1)</f>
        <v>=DISPIMG("ID_B3632A20BEFA459EB2BD7328C62C1FC5",1)</v>
      </c>
      <c r="J8" s="4">
        <v>2189</v>
      </c>
      <c r="K8" s="5" t="str">
        <f>_xlfn.DISPIMG("ID_F0D9934C76B04DDEA181D139300DB705",1)</f>
        <v>=DISPIMG("ID_F0D9934C76B04DDEA181D139300DB705",1)</v>
      </c>
      <c r="L8" s="4">
        <v>2570</v>
      </c>
      <c r="M8" s="16" t="str">
        <f>_xlfn.DISPIMG("ID_DAC3A1A7335948BA91400B7738465635",1)</f>
        <v>=DISPIMG("ID_DAC3A1A7335948BA91400B7738465635",1)</v>
      </c>
      <c r="N8" s="4">
        <v>2183</v>
      </c>
      <c r="O8" s="16" t="str">
        <f>_xlfn.DISPIMG("ID_05D6B8E39AA4433590FCC1E8662ACD76",1)</f>
        <v>=DISPIMG("ID_05D6B8E39AA4433590FCC1E8662ACD76",1)</v>
      </c>
      <c r="P8" s="4">
        <v>2056.6</v>
      </c>
      <c r="Q8" s="16" t="str">
        <f>_xlfn.DISPIMG("ID_D133A73E247D499DB24D564F0B7AC589",1)</f>
        <v>=DISPIMG("ID_D133A73E247D499DB24D564F0B7AC589",1)</v>
      </c>
      <c r="R8" s="4">
        <v>2406</v>
      </c>
    </row>
    <row r="9" s="2" customFormat="1" ht="108" customHeight="1" spans="1:18">
      <c r="A9" s="12">
        <v>6</v>
      </c>
      <c r="B9" s="13" t="s">
        <v>21</v>
      </c>
      <c r="C9" s="14" t="str">
        <f>_xlfn.DISPIMG("ID_22FB4EA24C7C4C88AD81284B115999D8",1)</f>
        <v>=DISPIMG("ID_22FB4EA24C7C4C88AD81284B115999D8",1)</v>
      </c>
      <c r="D9" s="13" t="s">
        <v>22</v>
      </c>
      <c r="E9" s="15">
        <v>4</v>
      </c>
      <c r="F9" s="15" t="s">
        <v>15</v>
      </c>
      <c r="G9" s="16" t="str">
        <f>_xlfn.DISPIMG("ID_D4209C55E2ED4CC1B34583D17682A85F",1)</f>
        <v>=DISPIMG("ID_D4209C55E2ED4CC1B34583D17682A85F",1)</v>
      </c>
      <c r="H9" s="4">
        <v>1308</v>
      </c>
      <c r="I9" s="4" t="str">
        <f>_xlfn.DISPIMG("ID_3ECCC14C9819416CA11DE5EF54706D3C",1)</f>
        <v>=DISPIMG("ID_3ECCC14C9819416CA11DE5EF54706D3C",1)</v>
      </c>
      <c r="J9" s="4">
        <v>1329.05</v>
      </c>
      <c r="K9" s="5" t="str">
        <f>_xlfn.DISPIMG("ID_61B7EDAFCD0E4DA7AB88C95E266D14BA",1)</f>
        <v>=DISPIMG("ID_61B7EDAFCD0E4DA7AB88C95E266D14BA",1)</v>
      </c>
      <c r="L9" s="4">
        <v>1549</v>
      </c>
      <c r="M9" s="4" t="str">
        <f>_xlfn.DISPIMG("ID_598D72E3C9174E72A9A42633462B29E1",1)</f>
        <v>=DISPIMG("ID_598D72E3C9174E72A9A42633462B29E1",1)</v>
      </c>
      <c r="N9" s="4">
        <v>1399</v>
      </c>
      <c r="O9" s="4" t="str">
        <f>_xlfn.DISPIMG("ID_93CD8492F0E44932B59688C5C4F09159",1)</f>
        <v>=DISPIMG("ID_93CD8492F0E44932B59688C5C4F09159",1)</v>
      </c>
      <c r="P9" s="4">
        <v>1749</v>
      </c>
      <c r="Q9" s="4" t="str">
        <f>_xlfn.DISPIMG("ID_9E06029E75A04F6F9C5460C01A4A7B02",1)</f>
        <v>=DISPIMG("ID_9E06029E75A04F6F9C5460C01A4A7B02",1)</v>
      </c>
      <c r="R9" s="4">
        <v>1850</v>
      </c>
    </row>
    <row r="10" s="2" customFormat="1" ht="108" customHeight="1" spans="1:18">
      <c r="A10" s="12">
        <v>7</v>
      </c>
      <c r="B10" s="13" t="s">
        <v>23</v>
      </c>
      <c r="C10" s="14" t="str">
        <f>_xlfn.DISPIMG("ID_60BCFDC1FE5D4915954D5143823D0863",1)</f>
        <v>=DISPIMG("ID_60BCFDC1FE5D4915954D5143823D0863",1)</v>
      </c>
      <c r="D10" s="13" t="s">
        <v>24</v>
      </c>
      <c r="E10" s="15">
        <v>4</v>
      </c>
      <c r="F10" s="15" t="s">
        <v>15</v>
      </c>
      <c r="G10" s="16" t="str">
        <f>_xlfn.DISPIMG("ID_F5B7A0702CB44C79A05F91F7D866D130",1)</f>
        <v>=DISPIMG("ID_F5B7A0702CB44C79A05F91F7D866D130",1)</v>
      </c>
      <c r="H10" s="4">
        <v>2999</v>
      </c>
      <c r="I10" s="16" t="str">
        <f>_xlfn.DISPIMG("ID_B067380C7B9C49478486529DBD71FAE8",1)</f>
        <v>=DISPIMG("ID_B067380C7B9C49478486529DBD71FAE8",1)</v>
      </c>
      <c r="J10" s="4">
        <v>2899</v>
      </c>
      <c r="K10" s="5" t="str">
        <f>_xlfn.DISPIMG("ID_8517E791028243D4950465C6033DE3F5",1)</f>
        <v>=DISPIMG("ID_8517E791028243D4950465C6033DE3F5",1)</v>
      </c>
      <c r="L10" s="4">
        <v>3099</v>
      </c>
      <c r="M10" s="16" t="str">
        <f>_xlfn.DISPIMG("ID_8CE6A9C4EDE84925BB0651549D0A4CC3",1)</f>
        <v>=DISPIMG("ID_8CE6A9C4EDE84925BB0651549D0A4CC3",1)</v>
      </c>
      <c r="N10" s="4">
        <v>3335</v>
      </c>
      <c r="O10" s="16" t="str">
        <f>_xlfn.DISPIMG("ID_755D490BF93E4E32B888BBDA7E2CFC36",1)</f>
        <v>=DISPIMG("ID_755D490BF93E4E32B888BBDA7E2CFC36",1)</v>
      </c>
      <c r="P10" s="4">
        <v>2499</v>
      </c>
      <c r="Q10" s="16" t="str">
        <f>_xlfn.DISPIMG("ID_51A7C638602E4215B63548AD0453500C",1)</f>
        <v>=DISPIMG("ID_51A7C638602E4215B63548AD0453500C",1)</v>
      </c>
      <c r="R10" s="4">
        <v>2799</v>
      </c>
    </row>
    <row r="11" s="2" customFormat="1" ht="40" customHeight="1" spans="1:18">
      <c r="A11" s="12"/>
      <c r="B11" s="13" t="s">
        <v>25</v>
      </c>
      <c r="C11" s="14"/>
      <c r="D11" s="13"/>
      <c r="E11" s="15"/>
      <c r="F11" s="15"/>
      <c r="G11" s="4"/>
      <c r="H11" s="4"/>
      <c r="I11" s="4"/>
      <c r="J11" s="4"/>
      <c r="K11" s="5"/>
      <c r="L11" s="4"/>
      <c r="M11" s="5"/>
      <c r="N11" s="4"/>
      <c r="O11" s="5"/>
      <c r="P11" s="4"/>
      <c r="Q11" s="5"/>
      <c r="R11" s="4"/>
    </row>
  </sheetData>
  <mergeCells count="2">
    <mergeCell ref="A1:F1"/>
    <mergeCell ref="A2:D2"/>
  </mergeCells>
  <pageMargins left="0.75" right="0.75" top="1" bottom="1" header="0.5" footer="0.5"/>
  <pageSetup paperSize="9" scale="57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Company>中山市救助管理站</Company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吴树永</dc:creator>
  <cp:lastModifiedBy>吴树永</cp:lastModifiedBy>
  <dcterms:created xsi:type="dcterms:W3CDTF">2025-06-10T03:51:00Z</dcterms:created>
  <dcterms:modified xsi:type="dcterms:W3CDTF">2025-07-08T07:53:34Z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99208C2329E94512BD51DFF66B610FC5_11</vt:lpwstr>
  </property>
  <property fmtid="{D5CDD505-2E9C-101B-9397-08002B2CF9AE}" pid="3" name="KSOProductBuildVer">
    <vt:lpwstr>2052-12.8.2.18606</vt:lpwstr>
  </property>
</Properties>
</file>