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0745" windowHeight="9675"/>
  </bookViews>
  <sheets>
    <sheet name="Sheet1" sheetId="2" r:id="rId1"/>
  </sheets>
  <definedNames>
    <definedName name="_xlnm._FilterDatabase" localSheetId="0" hidden="1">Sheet1!$B$2:$I$100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6" name="ID_C73E7C97711C415F91DC872453B2033B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57745" y="403225"/>
          <a:ext cx="1725295" cy="2303780"/>
        </a:xfrm>
        <a:prstGeom prst="rect">
          <a:avLst/>
        </a:prstGeom>
      </xdr:spPr>
    </xdr:pic>
  </etc:cellImage>
  <etc:cellImage>
    <xdr:pic>
      <xdr:nvPicPr>
        <xdr:cNvPr id="8" name="ID_8BAAF1C3A58E4640B2B3CCE0EACC0F69" descr="廖晓威 2024_12_14 16_14_15 无水印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130665" y="3107055"/>
          <a:ext cx="2437765" cy="3301365"/>
        </a:xfrm>
        <a:prstGeom prst="rect">
          <a:avLst/>
        </a:prstGeom>
      </xdr:spPr>
    </xdr:pic>
  </etc:cellImage>
  <etc:cellImage>
    <xdr:pic>
      <xdr:nvPicPr>
        <xdr:cNvPr id="9" name="ID_7712A0A08C784FBEB8E4ACC15A962EED" descr="廖晓威 2024_12_14 16_16_43 无水印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152640" y="5272405"/>
          <a:ext cx="4043680" cy="5452745"/>
        </a:xfrm>
        <a:prstGeom prst="rect">
          <a:avLst/>
        </a:prstGeom>
      </xdr:spPr>
    </xdr:pic>
  </etc:cellImage>
  <etc:cellImage>
    <xdr:pic>
      <xdr:nvPicPr>
        <xdr:cNvPr id="10" name="ID_28840252DB9C435E84C5871ED4BF6B1B" descr="廖晓威 2024_12_14 16_18_10 无水印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896735" y="7354570"/>
          <a:ext cx="7538720" cy="10171430"/>
        </a:xfrm>
        <a:prstGeom prst="rect">
          <a:avLst/>
        </a:prstGeom>
      </xdr:spPr>
    </xdr:pic>
  </etc:cellImage>
  <etc:cellImage>
    <xdr:pic>
      <xdr:nvPicPr>
        <xdr:cNvPr id="11" name="ID_FD233B03D08C4A01B13522521A636770" descr="廖晓威 2024_12_14 16_19_30 无水印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192905" y="5421630"/>
          <a:ext cx="2936240" cy="3940175"/>
        </a:xfrm>
        <a:prstGeom prst="rect">
          <a:avLst/>
        </a:prstGeom>
      </xdr:spPr>
    </xdr:pic>
  </etc:cellImage>
  <etc:cellImage>
    <xdr:pic>
      <xdr:nvPicPr>
        <xdr:cNvPr id="16" name="ID_4210E0A9A2D34AA6B667D3748F39E815" descr="廖晓威 2024_12_14 16_20_58 无水印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343400" y="6927850"/>
          <a:ext cx="4650105" cy="6204585"/>
        </a:xfrm>
        <a:prstGeom prst="rect">
          <a:avLst/>
        </a:prstGeom>
      </xdr:spPr>
    </xdr:pic>
  </etc:cellImage>
  <etc:cellImage>
    <xdr:pic>
      <xdr:nvPicPr>
        <xdr:cNvPr id="19" name="ID_E99F4C20812F4A9F814EDC9F17A41E5B" descr="廖晓威 2024_12_14 16_22_27 无水印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190365" y="7802880"/>
          <a:ext cx="7530465" cy="10106660"/>
        </a:xfrm>
        <a:prstGeom prst="rect">
          <a:avLst/>
        </a:prstGeom>
      </xdr:spPr>
    </xdr:pic>
  </etc:cellImage>
  <etc:cellImage>
    <xdr:pic>
      <xdr:nvPicPr>
        <xdr:cNvPr id="20" name="ID_111683D0B3814554BCCA41847784DF8E" descr="廖晓威 2024_12_14 16_23_19 无水印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190365" y="9074150"/>
          <a:ext cx="7530465" cy="10106025"/>
        </a:xfrm>
        <a:prstGeom prst="rect">
          <a:avLst/>
        </a:prstGeom>
      </xdr:spPr>
    </xdr:pic>
  </etc:cellImage>
  <etc:cellImage>
    <xdr:pic>
      <xdr:nvPicPr>
        <xdr:cNvPr id="21" name="ID_5669F49408384442BF8008A47E3D4411" descr="廖晓威 2024_12_14 16_27_18 无水印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189095" y="10347325"/>
          <a:ext cx="7529830" cy="10081260"/>
        </a:xfrm>
        <a:prstGeom prst="rect">
          <a:avLst/>
        </a:prstGeom>
      </xdr:spPr>
    </xdr:pic>
  </etc:cellImage>
  <etc:cellImage>
    <xdr:pic>
      <xdr:nvPicPr>
        <xdr:cNvPr id="23" name="ID_50BD8D88EF7C43DC9DF97C8D7028F193" descr="廖晓威 2024_12_14 16_28_32 无水印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259580" y="11711305"/>
          <a:ext cx="7607935" cy="10160000"/>
        </a:xfrm>
        <a:prstGeom prst="rect">
          <a:avLst/>
        </a:prstGeom>
      </xdr:spPr>
    </xdr:pic>
  </etc:cellImage>
  <etc:cellImage>
    <xdr:pic>
      <xdr:nvPicPr>
        <xdr:cNvPr id="24" name="ID_BDC22DFBB12C45B2803C08221A5301D7" descr="廖晓威 2024_12_14 16_30_04 无水印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189730" y="12887325"/>
          <a:ext cx="7522210" cy="10083800"/>
        </a:xfrm>
        <a:prstGeom prst="rect">
          <a:avLst/>
        </a:prstGeom>
      </xdr:spPr>
    </xdr:pic>
  </etc:cellImage>
  <etc:cellImage>
    <xdr:pic>
      <xdr:nvPicPr>
        <xdr:cNvPr id="25" name="ID_7D36D9B369594633BF149EB7B57EC7B9" descr="廖晓威 2024_12_14 16_30_55 无水印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189095" y="14152880"/>
          <a:ext cx="7546340" cy="10108565"/>
        </a:xfrm>
        <a:prstGeom prst="rect">
          <a:avLst/>
        </a:prstGeom>
      </xdr:spPr>
    </xdr:pic>
  </etc:cellImage>
  <etc:cellImage>
    <xdr:pic>
      <xdr:nvPicPr>
        <xdr:cNvPr id="26" name="ID_68029F519C83462EBDB66C553B00BC72" descr="廖晓威 2024_12_14 16_38_23 无水印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191000" y="15425420"/>
          <a:ext cx="7543165" cy="10099040"/>
        </a:xfrm>
        <a:prstGeom prst="rect">
          <a:avLst/>
        </a:prstGeom>
      </xdr:spPr>
    </xdr:pic>
  </etc:cellImage>
  <etc:cellImage>
    <xdr:pic>
      <xdr:nvPicPr>
        <xdr:cNvPr id="27" name="ID_A3BB0899566E4FBAB14A4F28E100E4B0" descr="廖晓威 2024_12_14 16_39_04 无水印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191000" y="16695420"/>
          <a:ext cx="7543165" cy="10099040"/>
        </a:xfrm>
        <a:prstGeom prst="rect">
          <a:avLst/>
        </a:prstGeom>
      </xdr:spPr>
    </xdr:pic>
  </etc:cellImage>
  <etc:cellImage>
    <xdr:pic>
      <xdr:nvPicPr>
        <xdr:cNvPr id="28" name="ID_AC2BA74CC67F4F30B041C85E8156243C" descr="廖晓威 2024_12_14 16_39_37 无水印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191000" y="17965420"/>
          <a:ext cx="7543165" cy="10099040"/>
        </a:xfrm>
        <a:prstGeom prst="rect">
          <a:avLst/>
        </a:prstGeom>
      </xdr:spPr>
    </xdr:pic>
  </etc:cellImage>
  <etc:cellImage>
    <xdr:pic>
      <xdr:nvPicPr>
        <xdr:cNvPr id="29" name="ID_303AFA739A4B47AF9F05107286E93752" descr="廖晓威 2024_12_14 16_40_10 无水印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191000" y="19235420"/>
          <a:ext cx="7543165" cy="10099040"/>
        </a:xfrm>
        <a:prstGeom prst="rect">
          <a:avLst/>
        </a:prstGeom>
      </xdr:spPr>
    </xdr:pic>
  </etc:cellImage>
  <etc:cellImage>
    <xdr:pic>
      <xdr:nvPicPr>
        <xdr:cNvPr id="30" name="ID_9115ECEC55264E1B9C205D9EA02B7419" descr="廖晓威 2024_12_14 16_40_37 无水印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191000" y="20505420"/>
          <a:ext cx="7543165" cy="10099040"/>
        </a:xfrm>
        <a:prstGeom prst="rect">
          <a:avLst/>
        </a:prstGeom>
      </xdr:spPr>
    </xdr:pic>
  </etc:cellImage>
  <etc:cellImage>
    <xdr:pic>
      <xdr:nvPicPr>
        <xdr:cNvPr id="31" name="ID_AF74D816FC574BAC9108CB4AF28C6336" descr="廖晓威 2024_12_14 16_41_15 无水印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191000" y="21775420"/>
          <a:ext cx="7543165" cy="10099040"/>
        </a:xfrm>
        <a:prstGeom prst="rect">
          <a:avLst/>
        </a:prstGeom>
      </xdr:spPr>
    </xdr:pic>
  </etc:cellImage>
  <etc:cellImage>
    <xdr:pic>
      <xdr:nvPicPr>
        <xdr:cNvPr id="32" name="ID_0A292F77E7434DE490B879AAA7D48440" descr="廖晓威 2024_12_14 16_41_39 无水印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191000" y="23045420"/>
          <a:ext cx="7543165" cy="10099040"/>
        </a:xfrm>
        <a:prstGeom prst="rect">
          <a:avLst/>
        </a:prstGeom>
      </xdr:spPr>
    </xdr:pic>
  </etc:cellImage>
  <etc:cellImage>
    <xdr:pic>
      <xdr:nvPicPr>
        <xdr:cNvPr id="33" name="ID_0CD9BFB88056498D984347CB6E2166CF" descr="廖晓威 2024_12_14 16_42_05 无水印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191000" y="24315420"/>
          <a:ext cx="7543165" cy="10099040"/>
        </a:xfrm>
        <a:prstGeom prst="rect">
          <a:avLst/>
        </a:prstGeom>
      </xdr:spPr>
    </xdr:pic>
  </etc:cellImage>
  <etc:cellImage>
    <xdr:pic>
      <xdr:nvPicPr>
        <xdr:cNvPr id="34" name="ID_DB5F4725D1934BADBAF5331053D3BE8B" descr="廖晓威 2024_12_14 16_44_47 无水印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191000" y="25585420"/>
          <a:ext cx="7543165" cy="10099040"/>
        </a:xfrm>
        <a:prstGeom prst="rect">
          <a:avLst/>
        </a:prstGeom>
      </xdr:spPr>
    </xdr:pic>
  </etc:cellImage>
  <etc:cellImage>
    <xdr:pic>
      <xdr:nvPicPr>
        <xdr:cNvPr id="35" name="ID_5949A48F13334DDCA8E6499F401542D8" descr="廖晓威 2024_12_14 16_45_23 无水印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191000" y="26855420"/>
          <a:ext cx="7543165" cy="10099040"/>
        </a:xfrm>
        <a:prstGeom prst="rect">
          <a:avLst/>
        </a:prstGeom>
      </xdr:spPr>
    </xdr:pic>
  </etc:cellImage>
  <etc:cellImage>
    <xdr:pic>
      <xdr:nvPicPr>
        <xdr:cNvPr id="37" name="ID_80152D4F4C5D4FC5851B5E31A1C76D85" descr="廖晓威 2024_12_14 16_45_43 无水印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191000" y="28125420"/>
          <a:ext cx="7543165" cy="10093960"/>
        </a:xfrm>
        <a:prstGeom prst="rect">
          <a:avLst/>
        </a:prstGeom>
      </xdr:spPr>
    </xdr:pic>
  </etc:cellImage>
  <etc:cellImage>
    <xdr:pic>
      <xdr:nvPicPr>
        <xdr:cNvPr id="38" name="ID_BB978D4F46764B9B8ED00A47D53A9B4B" descr="廖晓威 2024_12_14 16_46_18 无水印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191000" y="29395420"/>
          <a:ext cx="7543165" cy="10088880"/>
        </a:xfrm>
        <a:prstGeom prst="rect">
          <a:avLst/>
        </a:prstGeom>
      </xdr:spPr>
    </xdr:pic>
  </etc:cellImage>
  <etc:cellImage>
    <xdr:pic>
      <xdr:nvPicPr>
        <xdr:cNvPr id="39" name="ID_6D3A19F292F6413A9C37F0F07BD6DF5B" descr="廖晓威 2024_12_14 16_46_46 无水印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191000" y="30665420"/>
          <a:ext cx="7543165" cy="10083800"/>
        </a:xfrm>
        <a:prstGeom prst="rect">
          <a:avLst/>
        </a:prstGeom>
      </xdr:spPr>
    </xdr:pic>
  </etc:cellImage>
  <etc:cellImage>
    <xdr:pic>
      <xdr:nvPicPr>
        <xdr:cNvPr id="40" name="ID_8FA4E929BE8840E9B83D5F15B9171E27" descr="廖晓威 2024_12_14 16_47_09 无水印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191000" y="31935420"/>
          <a:ext cx="7543165" cy="10078720"/>
        </a:xfrm>
        <a:prstGeom prst="rect">
          <a:avLst/>
        </a:prstGeom>
      </xdr:spPr>
    </xdr:pic>
  </etc:cellImage>
  <etc:cellImage>
    <xdr:pic>
      <xdr:nvPicPr>
        <xdr:cNvPr id="41" name="ID_18689B7EB2C549D9BA0CFA203682B2F5" descr="廖晓威 2024_12_14 16_47_47 无水印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4191000" y="33205420"/>
          <a:ext cx="7543165" cy="10073640"/>
        </a:xfrm>
        <a:prstGeom prst="rect">
          <a:avLst/>
        </a:prstGeom>
      </xdr:spPr>
    </xdr:pic>
  </etc:cellImage>
  <etc:cellImage>
    <xdr:pic>
      <xdr:nvPicPr>
        <xdr:cNvPr id="42" name="ID_37D8EC2372274C06B3C1558E26F9B3BC" descr="廖晓威 2024_12_14 16_48_45 无水印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191000" y="34475420"/>
          <a:ext cx="7543165" cy="10068560"/>
        </a:xfrm>
        <a:prstGeom prst="rect">
          <a:avLst/>
        </a:prstGeom>
      </xdr:spPr>
    </xdr:pic>
  </etc:cellImage>
  <etc:cellImage>
    <xdr:pic>
      <xdr:nvPicPr>
        <xdr:cNvPr id="43" name="ID_1AA4673D6DFD4E078647F72DBEECDA3E" descr="廖晓威 2024_12_14 16_49_26 无水印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191000" y="35745420"/>
          <a:ext cx="7543165" cy="10099040"/>
        </a:xfrm>
        <a:prstGeom prst="rect">
          <a:avLst/>
        </a:prstGeom>
      </xdr:spPr>
    </xdr:pic>
  </etc:cellImage>
  <etc:cellImage>
    <xdr:pic>
      <xdr:nvPicPr>
        <xdr:cNvPr id="2" name="ID_E797EF0D30C549AE93778B9FDA8D5D39" descr="廖晓威 2024_12_14 16_53_31 无水印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4191000" y="37015420"/>
          <a:ext cx="7543165" cy="10099040"/>
        </a:xfrm>
        <a:prstGeom prst="rect">
          <a:avLst/>
        </a:prstGeom>
      </xdr:spPr>
    </xdr:pic>
  </etc:cellImage>
  <etc:cellImage>
    <xdr:pic>
      <xdr:nvPicPr>
        <xdr:cNvPr id="3" name="ID_4FB74186BED941068E501F3DE8148A1F" descr="廖晓威 2024_12_14 16_53_58 无水印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191000" y="38285420"/>
          <a:ext cx="7543165" cy="10099040"/>
        </a:xfrm>
        <a:prstGeom prst="rect">
          <a:avLst/>
        </a:prstGeom>
      </xdr:spPr>
    </xdr:pic>
  </etc:cellImage>
  <etc:cellImage>
    <xdr:pic>
      <xdr:nvPicPr>
        <xdr:cNvPr id="4" name="ID_B659FA101017460ABBB4834ED3397C1D" descr="廖晓威 2024_12_14 16_54_26 无水印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4191000" y="39555420"/>
          <a:ext cx="7543165" cy="10099040"/>
        </a:xfrm>
        <a:prstGeom prst="rect">
          <a:avLst/>
        </a:prstGeom>
      </xdr:spPr>
    </xdr:pic>
  </etc:cellImage>
  <etc:cellImage>
    <xdr:pic>
      <xdr:nvPicPr>
        <xdr:cNvPr id="5" name="ID_7449BA9FE36747608AC499A64DCB6A3E" descr="廖晓威 2024_12_14 16_54_53 无水印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4191000" y="40825420"/>
          <a:ext cx="7543165" cy="10099040"/>
        </a:xfrm>
        <a:prstGeom prst="rect">
          <a:avLst/>
        </a:prstGeom>
      </xdr:spPr>
    </xdr:pic>
  </etc:cellImage>
  <etc:cellImage>
    <xdr:pic>
      <xdr:nvPicPr>
        <xdr:cNvPr id="7" name="ID_26A3B9F73D65495CAFF059A0E17E6409" descr="廖晓威 2024_12_14 16_55_14 无水印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4191000" y="42095420"/>
          <a:ext cx="7543165" cy="10099040"/>
        </a:xfrm>
        <a:prstGeom prst="rect">
          <a:avLst/>
        </a:prstGeom>
      </xdr:spPr>
    </xdr:pic>
  </etc:cellImage>
  <etc:cellImage>
    <xdr:pic>
      <xdr:nvPicPr>
        <xdr:cNvPr id="12" name="ID_CFB78A854D9540208FCB72F42B4EB13B" descr="廖晓威 2024_12_14 17_04_47 无水印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191000" y="43365420"/>
          <a:ext cx="7543165" cy="10099040"/>
        </a:xfrm>
        <a:prstGeom prst="rect">
          <a:avLst/>
        </a:prstGeom>
      </xdr:spPr>
    </xdr:pic>
  </etc:cellImage>
  <etc:cellImage>
    <xdr:pic>
      <xdr:nvPicPr>
        <xdr:cNvPr id="13" name="ID_9C73E4819AE7483EB28B591362C7FE8E" descr="廖晓威 2024_12_14 17_05_15 无水印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4191000" y="44635420"/>
          <a:ext cx="7543165" cy="10099040"/>
        </a:xfrm>
        <a:prstGeom prst="rect">
          <a:avLst/>
        </a:prstGeom>
      </xdr:spPr>
    </xdr:pic>
  </etc:cellImage>
  <etc:cellImage>
    <xdr:pic>
      <xdr:nvPicPr>
        <xdr:cNvPr id="14" name="ID_0CE98A0449D84293902776D702443E05" descr="廖晓威 2024_12_14 17_05_45 无水印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191000" y="45905420"/>
          <a:ext cx="7543165" cy="10099040"/>
        </a:xfrm>
        <a:prstGeom prst="rect">
          <a:avLst/>
        </a:prstGeom>
      </xdr:spPr>
    </xdr:pic>
  </etc:cellImage>
  <etc:cellImage>
    <xdr:pic>
      <xdr:nvPicPr>
        <xdr:cNvPr id="15" name="ID_249BAAF61B5C4793AB292403DB848395" descr="廖晓威 2024_12_14 17_05_45 无水印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191000" y="47175420"/>
          <a:ext cx="7543165" cy="10099040"/>
        </a:xfrm>
        <a:prstGeom prst="rect">
          <a:avLst/>
        </a:prstGeom>
      </xdr:spPr>
    </xdr:pic>
  </etc:cellImage>
  <etc:cellImage>
    <xdr:pic>
      <xdr:nvPicPr>
        <xdr:cNvPr id="17" name="ID_3E1F476760B5483D864B277DE8057D85" descr="廖晓威 2024_12_14 17_06_27 无水印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4191000" y="48445420"/>
          <a:ext cx="7543165" cy="10099040"/>
        </a:xfrm>
        <a:prstGeom prst="rect">
          <a:avLst/>
        </a:prstGeom>
      </xdr:spPr>
    </xdr:pic>
  </etc:cellImage>
  <etc:cellImage>
    <xdr:pic>
      <xdr:nvPicPr>
        <xdr:cNvPr id="18" name="ID_A5B89F6976E34143BFB2F536C6CD9B93" descr="廖晓威 2024_12_14 17_08_36 无水印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4191000" y="49715420"/>
          <a:ext cx="7543165" cy="10099040"/>
        </a:xfrm>
        <a:prstGeom prst="rect">
          <a:avLst/>
        </a:prstGeom>
      </xdr:spPr>
    </xdr:pic>
  </etc:cellImage>
  <etc:cellImage>
    <xdr:pic>
      <xdr:nvPicPr>
        <xdr:cNvPr id="22" name="ID_E7B427F3CA7D492DB2657608EEF56672" descr="廖晓威 2024_12_14 17_09_04 无水印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191000" y="50985420"/>
          <a:ext cx="7543165" cy="10099040"/>
        </a:xfrm>
        <a:prstGeom prst="rect">
          <a:avLst/>
        </a:prstGeom>
      </xdr:spPr>
    </xdr:pic>
  </etc:cellImage>
  <etc:cellImage>
    <xdr:pic>
      <xdr:nvPicPr>
        <xdr:cNvPr id="36" name="ID_0431CE88D6F7485B9D65A90FED853A2C" descr="廖晓威 2024_12_14 17_10_48 无水印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4191000" y="52255420"/>
          <a:ext cx="7543165" cy="10099040"/>
        </a:xfrm>
        <a:prstGeom prst="rect">
          <a:avLst/>
        </a:prstGeom>
      </xdr:spPr>
    </xdr:pic>
  </etc:cellImage>
  <etc:cellImage>
    <xdr:pic>
      <xdr:nvPicPr>
        <xdr:cNvPr id="44" name="ID_254E1AE715CD4356A7022C5EC7055797" descr="廖晓威 2024_12_14 17_11_25 无水印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4191000" y="53525420"/>
          <a:ext cx="7543165" cy="10099040"/>
        </a:xfrm>
        <a:prstGeom prst="rect">
          <a:avLst/>
        </a:prstGeom>
      </xdr:spPr>
    </xdr:pic>
  </etc:cellImage>
  <etc:cellImage>
    <xdr:pic>
      <xdr:nvPicPr>
        <xdr:cNvPr id="45" name="ID_A29FF8EAE5C14F83AB23B4CA186BF489" descr="廖晓威 2024_12_14 17_11_55 无水印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4191000" y="54795420"/>
          <a:ext cx="7543165" cy="10093960"/>
        </a:xfrm>
        <a:prstGeom prst="rect">
          <a:avLst/>
        </a:prstGeom>
      </xdr:spPr>
    </xdr:pic>
  </etc:cellImage>
  <etc:cellImage>
    <xdr:pic>
      <xdr:nvPicPr>
        <xdr:cNvPr id="46" name="ID_4AE06338F0E24FEABD431F2DDD806C0E" descr="廖晓威 2024_12_14 17_12_23 无水印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4191000" y="56065420"/>
          <a:ext cx="7543165" cy="10088880"/>
        </a:xfrm>
        <a:prstGeom prst="rect">
          <a:avLst/>
        </a:prstGeom>
      </xdr:spPr>
    </xdr:pic>
  </etc:cellImage>
  <etc:cellImage>
    <xdr:pic>
      <xdr:nvPicPr>
        <xdr:cNvPr id="47" name="ID_BD89A2F8FD0B4BFBAF76460A6AC99E16" descr="廖晓威 2024_12_14 17_13_03 无水印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4191000" y="57335420"/>
          <a:ext cx="7543165" cy="10083800"/>
        </a:xfrm>
        <a:prstGeom prst="rect">
          <a:avLst/>
        </a:prstGeom>
      </xdr:spPr>
    </xdr:pic>
  </etc:cellImage>
  <etc:cellImage>
    <xdr:pic>
      <xdr:nvPicPr>
        <xdr:cNvPr id="48" name="ID_CB9590357A574FD084C2D15FA8141991" descr="廖晓威 2024_12_14 17_18_01 无水印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4191000" y="58605420"/>
          <a:ext cx="7543165" cy="10099040"/>
        </a:xfrm>
        <a:prstGeom prst="rect">
          <a:avLst/>
        </a:prstGeom>
      </xdr:spPr>
    </xdr:pic>
  </etc:cellImage>
  <etc:cellImage>
    <xdr:pic>
      <xdr:nvPicPr>
        <xdr:cNvPr id="49" name="ID_DC5061DE47C2497388E58B2B61C6B9D5" descr="廖晓威 2024_12_14 17_18_32 无水印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4191000" y="59875420"/>
          <a:ext cx="7543165" cy="10099040"/>
        </a:xfrm>
        <a:prstGeom prst="rect">
          <a:avLst/>
        </a:prstGeom>
      </xdr:spPr>
    </xdr:pic>
  </etc:cellImage>
  <etc:cellImage>
    <xdr:pic>
      <xdr:nvPicPr>
        <xdr:cNvPr id="50" name="ID_8CFB9AAAB36449CBBB895DFBA92B6A54" descr="廖晓威 2024_12_14 17_19_22 无水印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4191000" y="61145420"/>
          <a:ext cx="7543165" cy="10099040"/>
        </a:xfrm>
        <a:prstGeom prst="rect">
          <a:avLst/>
        </a:prstGeom>
      </xdr:spPr>
    </xdr:pic>
  </etc:cellImage>
  <etc:cellImage>
    <xdr:pic>
      <xdr:nvPicPr>
        <xdr:cNvPr id="52" name="ID_5B7ED9EF92064167B66914E73085F741" descr="廖晓威 2024_12_14 17_19_47 无水印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4191000" y="63685420"/>
          <a:ext cx="7543165" cy="10099040"/>
        </a:xfrm>
        <a:prstGeom prst="rect">
          <a:avLst/>
        </a:prstGeom>
      </xdr:spPr>
    </xdr:pic>
  </etc:cellImage>
  <etc:cellImage>
    <xdr:pic>
      <xdr:nvPicPr>
        <xdr:cNvPr id="53" name="ID_769C14A5E6264089AF003B0D97406810" descr="廖晓威 2024_12_14 17_20_09 无水印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4191000" y="64955420"/>
          <a:ext cx="7543165" cy="10099040"/>
        </a:xfrm>
        <a:prstGeom prst="rect">
          <a:avLst/>
        </a:prstGeom>
      </xdr:spPr>
    </xdr:pic>
  </etc:cellImage>
  <etc:cellImage>
    <xdr:pic>
      <xdr:nvPicPr>
        <xdr:cNvPr id="54" name="ID_E2B7190230B841ECB3E6B16B0B9BA85E" descr="廖晓威 2024_12_14 17_20_37 无水印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4191000" y="66225420"/>
          <a:ext cx="7543165" cy="10099040"/>
        </a:xfrm>
        <a:prstGeom prst="rect">
          <a:avLst/>
        </a:prstGeom>
      </xdr:spPr>
    </xdr:pic>
  </etc:cellImage>
  <etc:cellImage>
    <xdr:pic>
      <xdr:nvPicPr>
        <xdr:cNvPr id="55" name="ID_68A6CCA7596F4BD688F8EE19E1AFBD40" descr="廖晓威 2024_12_14 17_21_01 无水印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4191000" y="67495420"/>
          <a:ext cx="7543165" cy="10099040"/>
        </a:xfrm>
        <a:prstGeom prst="rect">
          <a:avLst/>
        </a:prstGeom>
      </xdr:spPr>
    </xdr:pic>
  </etc:cellImage>
  <etc:cellImage>
    <xdr:pic>
      <xdr:nvPicPr>
        <xdr:cNvPr id="56" name="ID_FB867D78417642B4B062BE30FD23121E" descr="廖晓威 2024_12_14 17_21_28 无水印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4191000" y="68765420"/>
          <a:ext cx="7543165" cy="10099040"/>
        </a:xfrm>
        <a:prstGeom prst="rect">
          <a:avLst/>
        </a:prstGeom>
      </xdr:spPr>
    </xdr:pic>
  </etc:cellImage>
  <etc:cellImage>
    <xdr:pic>
      <xdr:nvPicPr>
        <xdr:cNvPr id="57" name="ID_57E6149A7EE84D159C67433120460F4A" descr="廖晓威 2024_12_14 17_23_35 无水印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4191000" y="70035420"/>
          <a:ext cx="7543165" cy="10099040"/>
        </a:xfrm>
        <a:prstGeom prst="rect">
          <a:avLst/>
        </a:prstGeom>
      </xdr:spPr>
    </xdr:pic>
  </etc:cellImage>
  <etc:cellImage>
    <xdr:pic>
      <xdr:nvPicPr>
        <xdr:cNvPr id="58" name="ID_1D6F9EFF4F974280A75AF47AE17849A1" descr="施俊 2024_12_15 14_51_44 工程水印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4191000" y="71305420"/>
          <a:ext cx="7543165" cy="10099040"/>
        </a:xfrm>
        <a:prstGeom prst="rect">
          <a:avLst/>
        </a:prstGeom>
      </xdr:spPr>
    </xdr:pic>
  </etc:cellImage>
  <etc:cellImage>
    <xdr:pic>
      <xdr:nvPicPr>
        <xdr:cNvPr id="59" name="ID_CA5C38B4C49A49FC961E8CD8FEBE5D98" descr="施俊 2024_12_15 14_57_17 工程水印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4191000" y="72575420"/>
          <a:ext cx="7543165" cy="10099040"/>
        </a:xfrm>
        <a:prstGeom prst="rect">
          <a:avLst/>
        </a:prstGeom>
      </xdr:spPr>
    </xdr:pic>
  </etc:cellImage>
  <etc:cellImage>
    <xdr:pic>
      <xdr:nvPicPr>
        <xdr:cNvPr id="60" name="ID_4377BFF4E4444B0A898DF47AB3C766F7" descr="施俊 2024_12_15 14_57_55 工程水印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4191000" y="73845420"/>
          <a:ext cx="7543165" cy="10099040"/>
        </a:xfrm>
        <a:prstGeom prst="rect">
          <a:avLst/>
        </a:prstGeom>
      </xdr:spPr>
    </xdr:pic>
  </etc:cellImage>
  <etc:cellImage>
    <xdr:pic>
      <xdr:nvPicPr>
        <xdr:cNvPr id="61" name="ID_9256A8E4D25B410CB2C2EB648D9055C7" descr="施俊 2024_12_15 14_58_22 工程水印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191000" y="75115420"/>
          <a:ext cx="7543165" cy="10099040"/>
        </a:xfrm>
        <a:prstGeom prst="rect">
          <a:avLst/>
        </a:prstGeom>
      </xdr:spPr>
    </xdr:pic>
  </etc:cellImage>
  <etc:cellImage>
    <xdr:pic>
      <xdr:nvPicPr>
        <xdr:cNvPr id="62" name="ID_652A85E5CD9C45A0A5769857B43D8AC4" descr="施俊 2024_12_15 14_59_07 工程水印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4191000" y="76385420"/>
          <a:ext cx="7543165" cy="10099040"/>
        </a:xfrm>
        <a:prstGeom prst="rect">
          <a:avLst/>
        </a:prstGeom>
      </xdr:spPr>
    </xdr:pic>
  </etc:cellImage>
  <etc:cellImage>
    <xdr:pic>
      <xdr:nvPicPr>
        <xdr:cNvPr id="63" name="ID_F247B372D5C6435FB8B0DE6D8257B6CA" descr="施俊 2024_12_15 14_59_53 工程水印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4191000" y="77655420"/>
          <a:ext cx="7543165" cy="10099040"/>
        </a:xfrm>
        <a:prstGeom prst="rect">
          <a:avLst/>
        </a:prstGeom>
      </xdr:spPr>
    </xdr:pic>
  </etc:cellImage>
  <etc:cellImage>
    <xdr:pic>
      <xdr:nvPicPr>
        <xdr:cNvPr id="64" name="ID_867145B20DF44273B70B238273CBDB66" descr="施俊 2024_12_15 15_00_12 工程水印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4191000" y="78925420"/>
          <a:ext cx="7543165" cy="10099040"/>
        </a:xfrm>
        <a:prstGeom prst="rect">
          <a:avLst/>
        </a:prstGeom>
      </xdr:spPr>
    </xdr:pic>
  </etc:cellImage>
  <etc:cellImage>
    <xdr:pic>
      <xdr:nvPicPr>
        <xdr:cNvPr id="65" name="ID_64657C605C20427EA2199D9A15CB8D6C" descr="施俊 2024_12_15 15_05_31 工程水印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4191000" y="80195420"/>
          <a:ext cx="7543165" cy="10099040"/>
        </a:xfrm>
        <a:prstGeom prst="rect">
          <a:avLst/>
        </a:prstGeom>
      </xdr:spPr>
    </xdr:pic>
  </etc:cellImage>
  <etc:cellImage>
    <xdr:pic>
      <xdr:nvPicPr>
        <xdr:cNvPr id="66" name="ID_C0432B0274D54BBDA2CEF0C25739169B" descr="施俊 2024_12_15 15_06_17 工程水印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4191000" y="81465420"/>
          <a:ext cx="7543165" cy="10099040"/>
        </a:xfrm>
        <a:prstGeom prst="rect">
          <a:avLst/>
        </a:prstGeom>
      </xdr:spPr>
    </xdr:pic>
  </etc:cellImage>
  <etc:cellImage>
    <xdr:pic>
      <xdr:nvPicPr>
        <xdr:cNvPr id="67" name="ID_14DE9BED464C438DBB1EE04C6516E70D" descr="施俊 2024_12_15 15_06_32 工程水印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4191000" y="82735420"/>
          <a:ext cx="7543165" cy="10099040"/>
        </a:xfrm>
        <a:prstGeom prst="rect">
          <a:avLst/>
        </a:prstGeom>
      </xdr:spPr>
    </xdr:pic>
  </etc:cellImage>
  <etc:cellImage>
    <xdr:pic>
      <xdr:nvPicPr>
        <xdr:cNvPr id="68" name="ID_B07031F3FCC046FBA8626EE4FC4ADE6F" descr="施俊 2024_12_15 15_06_46 工程水印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4191000" y="84005420"/>
          <a:ext cx="7543165" cy="10099040"/>
        </a:xfrm>
        <a:prstGeom prst="rect">
          <a:avLst/>
        </a:prstGeom>
      </xdr:spPr>
    </xdr:pic>
  </etc:cellImage>
  <etc:cellImage>
    <xdr:pic>
      <xdr:nvPicPr>
        <xdr:cNvPr id="69" name="ID_7C62F273BF7B408793C0463FE3A63AC5" descr="施俊 2024_12_15 15_11_48 工程水印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191000" y="85275420"/>
          <a:ext cx="7543165" cy="10099040"/>
        </a:xfrm>
        <a:prstGeom prst="rect">
          <a:avLst/>
        </a:prstGeom>
      </xdr:spPr>
    </xdr:pic>
  </etc:cellImage>
  <etc:cellImage>
    <xdr:pic>
      <xdr:nvPicPr>
        <xdr:cNvPr id="70" name="ID_51E31FBEAA454CCD9C3586B4EA84D387" descr="施俊 2024_12_15 15_12_03 工程水印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4191000" y="86545420"/>
          <a:ext cx="7543165" cy="10099040"/>
        </a:xfrm>
        <a:prstGeom prst="rect">
          <a:avLst/>
        </a:prstGeom>
      </xdr:spPr>
    </xdr:pic>
  </etc:cellImage>
  <etc:cellImage>
    <xdr:pic>
      <xdr:nvPicPr>
        <xdr:cNvPr id="71" name="ID_1D07E6FDA86F4C098AD6BDBC3E2E8695" descr="施俊 2024_12_15 15_12_20 工程水印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4191000" y="87815420"/>
          <a:ext cx="7543165" cy="10099040"/>
        </a:xfrm>
        <a:prstGeom prst="rect">
          <a:avLst/>
        </a:prstGeom>
      </xdr:spPr>
    </xdr:pic>
  </etc:cellImage>
  <etc:cellImage>
    <xdr:pic>
      <xdr:nvPicPr>
        <xdr:cNvPr id="72" name="ID_24EB53CFAB07434ABF7B2670CC239340" descr="施俊 2024_12_15 15_12_47 工程水印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4191000" y="89085420"/>
          <a:ext cx="7543165" cy="10099040"/>
        </a:xfrm>
        <a:prstGeom prst="rect">
          <a:avLst/>
        </a:prstGeom>
      </xdr:spPr>
    </xdr:pic>
  </etc:cellImage>
  <etc:cellImage>
    <xdr:pic>
      <xdr:nvPicPr>
        <xdr:cNvPr id="73" name="ID_B87BE7C7EDC1492EBAB82BC623DD2FCF" descr="施俊 2024_12_15 15_13_07 工程水印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4191000" y="90355420"/>
          <a:ext cx="7543165" cy="10093960"/>
        </a:xfrm>
        <a:prstGeom prst="rect">
          <a:avLst/>
        </a:prstGeom>
      </xdr:spPr>
    </xdr:pic>
  </etc:cellImage>
  <etc:cellImage>
    <xdr:pic>
      <xdr:nvPicPr>
        <xdr:cNvPr id="74" name="ID_67A79B27ECDA42BBA484BD3788F1CCB4" descr="施俊 2024_12_15 15_15_15 工程水印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191000" y="91625420"/>
          <a:ext cx="7543165" cy="10088880"/>
        </a:xfrm>
        <a:prstGeom prst="rect">
          <a:avLst/>
        </a:prstGeom>
      </xdr:spPr>
    </xdr:pic>
  </etc:cellImage>
  <etc:cellImage>
    <xdr:pic>
      <xdr:nvPicPr>
        <xdr:cNvPr id="75" name="ID_CDFC2A638BFB490BAC0CF6FD736DBC03" descr="施俊 2024_12_15 15_15_26 工程水印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4191000" y="92895420"/>
          <a:ext cx="7543165" cy="10083800"/>
        </a:xfrm>
        <a:prstGeom prst="rect">
          <a:avLst/>
        </a:prstGeom>
      </xdr:spPr>
    </xdr:pic>
  </etc:cellImage>
  <etc:cellImage>
    <xdr:pic>
      <xdr:nvPicPr>
        <xdr:cNvPr id="76" name="ID_61152C2A0D58406888710C7A8FEBF87E" descr="施俊 2024_12_15 15_18_45 工程水印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4191000" y="94165420"/>
          <a:ext cx="7543165" cy="10078720"/>
        </a:xfrm>
        <a:prstGeom prst="rect">
          <a:avLst/>
        </a:prstGeom>
      </xdr:spPr>
    </xdr:pic>
  </etc:cellImage>
  <etc:cellImage>
    <xdr:pic>
      <xdr:nvPicPr>
        <xdr:cNvPr id="77" name="ID_89C4FED52BBF4A82956AC62C970F7FD5" descr="施俊 2024_12_15 15_19_49 工程水印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4191000" y="95435420"/>
          <a:ext cx="7543165" cy="10073640"/>
        </a:xfrm>
        <a:prstGeom prst="rect">
          <a:avLst/>
        </a:prstGeom>
      </xdr:spPr>
    </xdr:pic>
  </etc:cellImage>
  <etc:cellImage>
    <xdr:pic>
      <xdr:nvPicPr>
        <xdr:cNvPr id="78" name="ID_61BA39C2866444EB8F37BAACAE5ED88D" descr="施俊 2024_12_15 15_20_04 工程水印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4191000" y="96705420"/>
          <a:ext cx="7543165" cy="10068560"/>
        </a:xfrm>
        <a:prstGeom prst="rect">
          <a:avLst/>
        </a:prstGeom>
      </xdr:spPr>
    </xdr:pic>
  </etc:cellImage>
  <etc:cellImage>
    <xdr:pic>
      <xdr:nvPicPr>
        <xdr:cNvPr id="80" name="ID_DA79B012B11F41D3A6C892BAF4824C2B" descr="施俊 2024_12_15 15_21_16 工程水印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4191000" y="97975420"/>
          <a:ext cx="7543165" cy="10099040"/>
        </a:xfrm>
        <a:prstGeom prst="rect">
          <a:avLst/>
        </a:prstGeom>
      </xdr:spPr>
    </xdr:pic>
  </etc:cellImage>
  <etc:cellImage>
    <xdr:pic>
      <xdr:nvPicPr>
        <xdr:cNvPr id="81" name="ID_D01B099CA9BE4A7E9E65988BC46DF04E" descr="施俊 2024_12_15 15_21_43 工程水印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4191000" y="99245420"/>
          <a:ext cx="7543165" cy="10099040"/>
        </a:xfrm>
        <a:prstGeom prst="rect">
          <a:avLst/>
        </a:prstGeom>
      </xdr:spPr>
    </xdr:pic>
  </etc:cellImage>
  <etc:cellImage>
    <xdr:pic>
      <xdr:nvPicPr>
        <xdr:cNvPr id="82" name="ID_5FAD63A7A4D6411BAB0465E7DCA65EC3" descr="施俊 2024_12_15 15_21_59 工程水印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4191000" y="100515420"/>
          <a:ext cx="7543165" cy="10099040"/>
        </a:xfrm>
        <a:prstGeom prst="rect">
          <a:avLst/>
        </a:prstGeom>
      </xdr:spPr>
    </xdr:pic>
  </etc:cellImage>
  <etc:cellImage>
    <xdr:pic>
      <xdr:nvPicPr>
        <xdr:cNvPr id="84" name="ID_80EA396621BC475CA4A456DA4C88B8F9" descr="施俊 2024_12_15 15_24_07 工程水印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4191000" y="101785420"/>
          <a:ext cx="7543165" cy="10099040"/>
        </a:xfrm>
        <a:prstGeom prst="rect">
          <a:avLst/>
        </a:prstGeom>
      </xdr:spPr>
    </xdr:pic>
  </etc:cellImage>
  <etc:cellImage>
    <xdr:pic>
      <xdr:nvPicPr>
        <xdr:cNvPr id="85" name="ID_C129D5C9BA514A869219072610F2CB81" descr="施俊 2024_12_15 15_25_34 工程水印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4191000" y="103055420"/>
          <a:ext cx="7543165" cy="10099040"/>
        </a:xfrm>
        <a:prstGeom prst="rect">
          <a:avLst/>
        </a:prstGeom>
      </xdr:spPr>
    </xdr:pic>
  </etc:cellImage>
  <etc:cellImage>
    <xdr:pic>
      <xdr:nvPicPr>
        <xdr:cNvPr id="86" name="ID_9C15A0756C354A02B710F32C91B7BFAC" descr="施俊 2024_12_15 15_25_56 工程水印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4191000" y="104325420"/>
          <a:ext cx="7543165" cy="10099040"/>
        </a:xfrm>
        <a:prstGeom prst="rect">
          <a:avLst/>
        </a:prstGeom>
      </xdr:spPr>
    </xdr:pic>
  </etc:cellImage>
  <etc:cellImage>
    <xdr:pic>
      <xdr:nvPicPr>
        <xdr:cNvPr id="87" name="ID_60E7EAFD9F324DD8BE374B7D2E67ED88" descr="施俊 2024_12_15 15_26_41 工程水印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191000" y="105595420"/>
          <a:ext cx="7543165" cy="10099040"/>
        </a:xfrm>
        <a:prstGeom prst="rect">
          <a:avLst/>
        </a:prstGeom>
      </xdr:spPr>
    </xdr:pic>
  </etc:cellImage>
  <etc:cellImage>
    <xdr:pic>
      <xdr:nvPicPr>
        <xdr:cNvPr id="88" name="ID_C2660BD5061B480C8AFBA591ACAB860E" descr="施俊 2024_12_15 15_26_57 工程水印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4191000" y="106865420"/>
          <a:ext cx="7543165" cy="10099040"/>
        </a:xfrm>
        <a:prstGeom prst="rect">
          <a:avLst/>
        </a:prstGeom>
      </xdr:spPr>
    </xdr:pic>
  </etc:cellImage>
  <etc:cellImage>
    <xdr:pic>
      <xdr:nvPicPr>
        <xdr:cNvPr id="89" name="ID_3CBD0AF3D3964DCF9B4F44A135375E73" descr="施俊 2024_12_15 15_27_13 工程水印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4191000" y="108135420"/>
          <a:ext cx="7543165" cy="10099040"/>
        </a:xfrm>
        <a:prstGeom prst="rect">
          <a:avLst/>
        </a:prstGeom>
      </xdr:spPr>
    </xdr:pic>
  </etc:cellImage>
  <etc:cellImage>
    <xdr:pic>
      <xdr:nvPicPr>
        <xdr:cNvPr id="90" name="ID_5E6E077243F64B8995C06AF3B6EB694C" descr="施俊 2024_12_15 15_27_43 工程水印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4191000" y="109405420"/>
          <a:ext cx="7543165" cy="10099040"/>
        </a:xfrm>
        <a:prstGeom prst="rect">
          <a:avLst/>
        </a:prstGeom>
      </xdr:spPr>
    </xdr:pic>
  </etc:cellImage>
  <etc:cellImage>
    <xdr:pic>
      <xdr:nvPicPr>
        <xdr:cNvPr id="91" name="ID_AAD34768A20448D18A182683949C2641" descr="施俊 2024_12_15 15_39_46 工程水印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4191000" y="110675420"/>
          <a:ext cx="7543165" cy="10099040"/>
        </a:xfrm>
        <a:prstGeom prst="rect">
          <a:avLst/>
        </a:prstGeom>
      </xdr:spPr>
    </xdr:pic>
  </etc:cellImage>
  <etc:cellImage>
    <xdr:pic>
      <xdr:nvPicPr>
        <xdr:cNvPr id="92" name="ID_EF3EED746D6743DB9E5F3C84DCF95CEA" descr="施俊 2024_12_15 15_40_09 工程水印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4191000" y="111945420"/>
          <a:ext cx="7543165" cy="10099040"/>
        </a:xfrm>
        <a:prstGeom prst="rect">
          <a:avLst/>
        </a:prstGeom>
      </xdr:spPr>
    </xdr:pic>
  </etc:cellImage>
  <etc:cellImage>
    <xdr:pic>
      <xdr:nvPicPr>
        <xdr:cNvPr id="93" name="ID_E5F2ABAC786542239DF3EDD78AD14135" descr="施俊 2024_12_15 15_44_46 工程水印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4191000" y="113215420"/>
          <a:ext cx="7543165" cy="10099040"/>
        </a:xfrm>
        <a:prstGeom prst="rect">
          <a:avLst/>
        </a:prstGeom>
      </xdr:spPr>
    </xdr:pic>
  </etc:cellImage>
  <etc:cellImage>
    <xdr:pic>
      <xdr:nvPicPr>
        <xdr:cNvPr id="94" name="ID_A4A6F1C87D4F4CA1A4C52CED4E431A32" descr="施俊 2024_12_15 15_44_59 工程水印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4191000" y="114485420"/>
          <a:ext cx="7543165" cy="10099040"/>
        </a:xfrm>
        <a:prstGeom prst="rect">
          <a:avLst/>
        </a:prstGeom>
      </xdr:spPr>
    </xdr:pic>
  </etc:cellImage>
  <etc:cellImage>
    <xdr:pic>
      <xdr:nvPicPr>
        <xdr:cNvPr id="95" name="ID_C795EB64DF064AB7B621BFE8EE337B18" descr="施俊 2024_12_15 15_45_50 工程水印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4191000" y="115755420"/>
          <a:ext cx="7543165" cy="10099040"/>
        </a:xfrm>
        <a:prstGeom prst="rect">
          <a:avLst/>
        </a:prstGeom>
      </xdr:spPr>
    </xdr:pic>
  </etc:cellImage>
  <etc:cellImage>
    <xdr:pic>
      <xdr:nvPicPr>
        <xdr:cNvPr id="96" name="ID_77FCAA6CCF1A4697BA394EC73AD53A77" descr="施俊 2024_12_15 15_48_18 工程水印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4191000" y="117025420"/>
          <a:ext cx="7543165" cy="10099040"/>
        </a:xfrm>
        <a:prstGeom prst="rect">
          <a:avLst/>
        </a:prstGeom>
      </xdr:spPr>
    </xdr:pic>
  </etc:cellImage>
  <etc:cellImage>
    <xdr:pic>
      <xdr:nvPicPr>
        <xdr:cNvPr id="97" name="ID_373168330AC04C8BAB3ECAEFF67E191F" descr="施俊 2024_12_15 15_48_38 工程水印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4191000" y="118295420"/>
          <a:ext cx="7543165" cy="10093960"/>
        </a:xfrm>
        <a:prstGeom prst="rect">
          <a:avLst/>
        </a:prstGeom>
      </xdr:spPr>
    </xdr:pic>
  </etc:cellImage>
  <etc:cellImage>
    <xdr:pic>
      <xdr:nvPicPr>
        <xdr:cNvPr id="98" name="ID_9E1B5A9DB26347DAA2C3E6EAB04BE351" descr="施俊 2024_12_15 15_48_59 工程水印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4191000" y="119565420"/>
          <a:ext cx="7543165" cy="10088880"/>
        </a:xfrm>
        <a:prstGeom prst="rect">
          <a:avLst/>
        </a:prstGeom>
      </xdr:spPr>
    </xdr:pic>
  </etc:cellImage>
  <etc:cellImage>
    <xdr:pic>
      <xdr:nvPicPr>
        <xdr:cNvPr id="99" name="ID_17FEB414A2EB4508BCAD529C82D3EEE2" descr="施俊 2024_12_15 15_49_24 工程水印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4191000" y="120835420"/>
          <a:ext cx="7543165" cy="10083800"/>
        </a:xfrm>
        <a:prstGeom prst="rect">
          <a:avLst/>
        </a:prstGeom>
      </xdr:spPr>
    </xdr:pic>
  </etc:cellImage>
  <etc:cellImage>
    <xdr:pic>
      <xdr:nvPicPr>
        <xdr:cNvPr id="100" name="ID_EA095847C9CD4EF193BD9536F602F4EF" descr="施俊 2024_12_15 15_49_48 工程水印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4191000" y="122105420"/>
          <a:ext cx="7543165" cy="10078720"/>
        </a:xfrm>
        <a:prstGeom prst="rect">
          <a:avLst/>
        </a:prstGeom>
      </xdr:spPr>
    </xdr:pic>
  </etc:cellImage>
  <etc:cellImage>
    <xdr:pic>
      <xdr:nvPicPr>
        <xdr:cNvPr id="101" name="ID_9B0E13C51BE6438DAC47E81F6B66EA04" descr="施俊 2024_12_15 15_54_00 工程水印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4191000" y="123375420"/>
          <a:ext cx="7543165" cy="10073640"/>
        </a:xfrm>
        <a:prstGeom prst="rect">
          <a:avLst/>
        </a:prstGeom>
      </xdr:spPr>
    </xdr:pic>
  </etc:cellImage>
  <etc:cellImage>
    <xdr:pic>
      <xdr:nvPicPr>
        <xdr:cNvPr id="102" name="ID_CEC155253D5747D88DB6EEFF5DBC0A5F" descr="施俊 2024_12_15 15_54_39 工程水印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4191000" y="124645420"/>
          <a:ext cx="7543165" cy="1009904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<sst xmlns="http://schemas.openxmlformats.org/spreadsheetml/2006/main" count="304" uniqueCount="134">
  <si>
    <t>中山市未达标水体综合整治工程（五乡、大南联围流域）-东凤标段东阜路（三中河-东富路）路苗木迁移清单</t>
  </si>
  <si>
    <t>序号</t>
  </si>
  <si>
    <t>井号</t>
  </si>
  <si>
    <t>位置编号</t>
  </si>
  <si>
    <t>X坐标</t>
  </si>
  <si>
    <t>Y坐标</t>
  </si>
  <si>
    <t>大致品种</t>
  </si>
  <si>
    <t>预估胸径(cm)</t>
  </si>
  <si>
    <t>预估高度（m）</t>
  </si>
  <si>
    <t>现场图片</t>
  </si>
  <si>
    <t>W-1</t>
  </si>
  <si>
    <t>W-1-1</t>
  </si>
  <si>
    <t>刺葵</t>
  </si>
  <si>
    <t>W-1-2</t>
  </si>
  <si>
    <t>W-1-3</t>
  </si>
  <si>
    <t>木棉</t>
  </si>
  <si>
    <t>W-1-4</t>
  </si>
  <si>
    <t>W-1-5</t>
  </si>
  <si>
    <t>W-1-6</t>
  </si>
  <si>
    <t>W-1-7</t>
  </si>
  <si>
    <t>W-1-8</t>
  </si>
  <si>
    <t>W-1-9</t>
  </si>
  <si>
    <t>W-1-10</t>
  </si>
  <si>
    <t>W-1-11</t>
  </si>
  <si>
    <t>W-1-12</t>
  </si>
  <si>
    <t>W-2</t>
  </si>
  <si>
    <t>W-2-1</t>
  </si>
  <si>
    <t>苏铁</t>
  </si>
  <si>
    <t>W-2-2</t>
  </si>
  <si>
    <t>W-2-3</t>
  </si>
  <si>
    <t>秋枫</t>
  </si>
  <si>
    <t>W-2-4</t>
  </si>
  <si>
    <t>W-2-5</t>
  </si>
  <si>
    <t>W-2-6</t>
  </si>
  <si>
    <t>W-2-7</t>
  </si>
  <si>
    <t>W-2-8</t>
  </si>
  <si>
    <t>W-3</t>
  </si>
  <si>
    <t>W-3-1</t>
  </si>
  <si>
    <t>加拿利海枣</t>
  </si>
  <si>
    <t>W-3-2</t>
  </si>
  <si>
    <t>W-3-3</t>
  </si>
  <si>
    <t>W-3-4</t>
  </si>
  <si>
    <t>W-3-5</t>
  </si>
  <si>
    <t>W-3-6</t>
  </si>
  <si>
    <t>W-3-7</t>
  </si>
  <si>
    <t>W-3-8</t>
  </si>
  <si>
    <t>W-3-9</t>
  </si>
  <si>
    <t>W-4</t>
  </si>
  <si>
    <t>W-4-1</t>
  </si>
  <si>
    <t>W-4-2</t>
  </si>
  <si>
    <t>W-4-3</t>
  </si>
  <si>
    <t>W-4-4</t>
  </si>
  <si>
    <t>W-4-5</t>
  </si>
  <si>
    <t>W-5</t>
  </si>
  <si>
    <t>W-5-1</t>
  </si>
  <si>
    <t>W-5-2</t>
  </si>
  <si>
    <t>W-5-3</t>
  </si>
  <si>
    <t>W-5-4</t>
  </si>
  <si>
    <t>W-5-5</t>
  </si>
  <si>
    <t>W-5-6</t>
  </si>
  <si>
    <t>W-5-7</t>
  </si>
  <si>
    <t>W-5-8</t>
  </si>
  <si>
    <t>W-5-9</t>
  </si>
  <si>
    <t>W-5-10</t>
  </si>
  <si>
    <t>W-5-11</t>
  </si>
  <si>
    <t>W-5-12</t>
  </si>
  <si>
    <t>W-6</t>
  </si>
  <si>
    <t>W-6-1</t>
  </si>
  <si>
    <t>W-6-2</t>
  </si>
  <si>
    <t>W-6-3</t>
  </si>
  <si>
    <t>W-6-4</t>
  </si>
  <si>
    <t>W-6-5</t>
  </si>
  <si>
    <t>W-6-6</t>
  </si>
  <si>
    <t>W-6-7</t>
  </si>
  <si>
    <t>W-6-8</t>
  </si>
  <si>
    <t>W-7</t>
  </si>
  <si>
    <t>W-7-1</t>
  </si>
  <si>
    <t>松柏</t>
  </si>
  <si>
    <t>W-9</t>
  </si>
  <si>
    <t>W-9-1</t>
  </si>
  <si>
    <t>W-10</t>
  </si>
  <si>
    <t>W-10-1</t>
  </si>
  <si>
    <t>紫薇</t>
  </si>
  <si>
    <t>W-10-2</t>
  </si>
  <si>
    <t>W-10-3</t>
  </si>
  <si>
    <t>W-10-4</t>
  </si>
  <si>
    <t>凤凰木</t>
  </si>
  <si>
    <t>W-10-5</t>
  </si>
  <si>
    <t>W-10-6</t>
  </si>
  <si>
    <t>W-11</t>
  </si>
  <si>
    <t>W-11-1</t>
  </si>
  <si>
    <t>W-11-2</t>
  </si>
  <si>
    <t>竹柏</t>
  </si>
  <si>
    <t>W-11-3</t>
  </si>
  <si>
    <t>W-11-4</t>
  </si>
  <si>
    <t>W-12</t>
  </si>
  <si>
    <t>W-12-1</t>
  </si>
  <si>
    <t>W-12-2</t>
  </si>
  <si>
    <t>W-12-3</t>
  </si>
  <si>
    <t>W-12-4</t>
  </si>
  <si>
    <t>W-12-5</t>
  </si>
  <si>
    <t>W-12-6</t>
  </si>
  <si>
    <t>W-12-7</t>
  </si>
  <si>
    <t>W-13</t>
  </si>
  <si>
    <t>W-13-1</t>
  </si>
  <si>
    <t>W-13-2</t>
  </si>
  <si>
    <t>W-13-3</t>
  </si>
  <si>
    <t>W-13-4</t>
  </si>
  <si>
    <t>W-13-5</t>
  </si>
  <si>
    <t>W-13-6</t>
  </si>
  <si>
    <t>W-13-7</t>
  </si>
  <si>
    <t>W-14</t>
  </si>
  <si>
    <t>W-14-1</t>
  </si>
  <si>
    <t>W-14-2</t>
  </si>
  <si>
    <t>W-14-3</t>
  </si>
  <si>
    <t>W-14-4</t>
  </si>
  <si>
    <t>W-14-5</t>
  </si>
  <si>
    <t>W-14-6</t>
  </si>
  <si>
    <t>W-16</t>
  </si>
  <si>
    <t>W-16-1</t>
  </si>
  <si>
    <t>W-16-2</t>
  </si>
  <si>
    <t>W-17</t>
  </si>
  <si>
    <t>W-17-1</t>
  </si>
  <si>
    <t>W-17-2</t>
  </si>
  <si>
    <t>W-17-3</t>
  </si>
  <si>
    <t>W-18</t>
  </si>
  <si>
    <t>W-18-1</t>
  </si>
  <si>
    <t>W-18-2</t>
  </si>
  <si>
    <t>W-18-3</t>
  </si>
  <si>
    <t>W-18-4</t>
  </si>
  <si>
    <t>W-18-5</t>
  </si>
  <si>
    <t>W-19</t>
  </si>
  <si>
    <t>W-19-1</t>
  </si>
  <si>
    <t>W-19-2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</si>
</sst>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 "/>
  </numFmts>
  <fonts count="24">
    <font>
      <sz val="11"/>
      <color indexed="8"/>
      <name val="宋体"/>
      <charset val="134"/>
      <scheme val="minor"/>
    </font>
    <font>
      <sz val="14"/>
      <color indexed="8"/>
      <name val="宋体"/>
      <charset val="134"/>
      <scheme val="minor"/>
    </font>
    <font>
      <sz val="11"/>
      <name val="宋体"/>
      <charset val="134"/>
    </font>
    <font>
      <sz val="12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4" fillId="0" borderId="0" applyFont="0" applyFill="0" applyBorder="0" applyAlignment="0" applyProtection="0">
      <alignment vertical="center"/>
    </xf>
    <xf numFmtId="44" fontId="4" fillId="0" borderId="0" applyFont="0" applyFill="0" applyBorder="0" applyAlignment="0" applyProtection="0">
      <alignment vertical="center"/>
    </xf>
    <xf numFmtId="9" fontId="4" fillId="0" borderId="0" applyFont="0" applyFill="0" applyBorder="0" applyAlignment="0" applyProtection="0">
      <alignment vertical="center"/>
    </xf>
    <xf numFmtId="41" fontId="4" fillId="0" borderId="0" applyFont="0" applyFill="0" applyBorder="0" applyAlignment="0" applyProtection="0">
      <alignment vertical="center"/>
    </xf>
    <xf numFmtId="42" fontId="4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4" fillId="2" borderId="7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8" applyNumberFormat="0" applyFill="0" applyAlignment="0" applyProtection="0">
      <alignment vertical="center"/>
    </xf>
    <xf numFmtId="0" fontId="11" fillId="0" borderId="8" applyNumberFormat="0" applyFill="0" applyAlignment="0" applyProtection="0">
      <alignment vertical="center"/>
    </xf>
    <xf numFmtId="0" fontId="12" fillId="0" borderId="9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3" borderId="10" applyNumberFormat="0" applyAlignment="0" applyProtection="0">
      <alignment vertical="center"/>
    </xf>
    <xf numFmtId="0" fontId="14" fillId="4" borderId="11" applyNumberFormat="0" applyAlignment="0" applyProtection="0">
      <alignment vertical="center"/>
    </xf>
    <xf numFmtId="0" fontId="15" fillId="4" borderId="10" applyNumberFormat="0" applyAlignment="0" applyProtection="0">
      <alignment vertical="center"/>
    </xf>
    <xf numFmtId="0" fontId="16" fillId="5" borderId="12" applyNumberFormat="0" applyAlignment="0" applyProtection="0">
      <alignment vertical="center"/>
    </xf>
    <xf numFmtId="0" fontId="17" fillId="0" borderId="13" applyNumberFormat="0" applyFill="0" applyAlignment="0" applyProtection="0">
      <alignment vertical="center"/>
    </xf>
    <xf numFmtId="0" fontId="18" fillId="0" borderId="14" applyNumberFormat="0" applyFill="0" applyAlignment="0" applyProtection="0">
      <alignment vertical="center"/>
    </xf>
    <xf numFmtId="0" fontId="19" fillId="6" borderId="0" applyNumberFormat="0" applyBorder="0" applyAlignment="0" applyProtection="0">
      <alignment vertical="center"/>
    </xf>
    <xf numFmtId="0" fontId="20" fillId="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</cellStyleXfs>
  <cellXfs count="21">
    <xf numFmtId="0" fontId="0" fillId="0" borderId="0" xfId="0">
      <alignment vertical="center"/>
    </xf>
    <xf numFmtId="0" fontId="0" fillId="0" borderId="0" xfId="0" applyFill="1">
      <alignment vertical="center"/>
    </xf>
    <xf numFmtId="0" fontId="0" fillId="0" borderId="0" xfId="0" applyFill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/>
    </xf>
    <xf numFmtId="0" fontId="0" fillId="0" borderId="2" xfId="0" applyFill="1" applyBorder="1" applyAlignment="1">
      <alignment horizontal="center" vertical="center"/>
    </xf>
    <xf numFmtId="176" fontId="0" fillId="0" borderId="2" xfId="0" applyNumberForma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3" xfId="0" applyFont="1" applyFill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/>
    </xf>
    <xf numFmtId="176" fontId="0" fillId="0" borderId="1" xfId="0" applyNumberForma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176" fontId="2" fillId="0" borderId="1" xfId="0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176" fontId="0" fillId="0" borderId="1" xfId="0" applyNumberFormat="1" applyFont="1" applyFill="1" applyBorder="1" applyAlignment="1">
      <alignment horizontal="center" vertical="center"/>
    </xf>
    <xf numFmtId="0" fontId="0" fillId="0" borderId="6" xfId="0" applyFont="1" applyFill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7" Type="http://schemas.openxmlformats.org/officeDocument/2006/relationships/image" Target="media/image97.jpeg"/><Relationship Id="rId96" Type="http://schemas.openxmlformats.org/officeDocument/2006/relationships/image" Target="media/image96.jpeg"/><Relationship Id="rId95" Type="http://schemas.openxmlformats.org/officeDocument/2006/relationships/image" Target="media/image95.jpeg"/><Relationship Id="rId94" Type="http://schemas.openxmlformats.org/officeDocument/2006/relationships/image" Target="media/image94.jpeg"/><Relationship Id="rId93" Type="http://schemas.openxmlformats.org/officeDocument/2006/relationships/image" Target="media/image93.jpeg"/><Relationship Id="rId92" Type="http://schemas.openxmlformats.org/officeDocument/2006/relationships/image" Target="media/image92.jpeg"/><Relationship Id="rId91" Type="http://schemas.openxmlformats.org/officeDocument/2006/relationships/image" Target="media/image91.jpeg"/><Relationship Id="rId90" Type="http://schemas.openxmlformats.org/officeDocument/2006/relationships/image" Target="media/image90.jpeg"/><Relationship Id="rId9" Type="http://schemas.openxmlformats.org/officeDocument/2006/relationships/image" Target="media/image9.jpeg"/><Relationship Id="rId89" Type="http://schemas.openxmlformats.org/officeDocument/2006/relationships/image" Target="media/image89.jpeg"/><Relationship Id="rId88" Type="http://schemas.openxmlformats.org/officeDocument/2006/relationships/image" Target="media/image88.jpeg"/><Relationship Id="rId87" Type="http://schemas.openxmlformats.org/officeDocument/2006/relationships/image" Target="media/image87.jpeg"/><Relationship Id="rId86" Type="http://schemas.openxmlformats.org/officeDocument/2006/relationships/image" Target="media/image86.jpeg"/><Relationship Id="rId85" Type="http://schemas.openxmlformats.org/officeDocument/2006/relationships/image" Target="media/image85.jpeg"/><Relationship Id="rId84" Type="http://schemas.openxmlformats.org/officeDocument/2006/relationships/image" Target="media/image84.jpeg"/><Relationship Id="rId83" Type="http://schemas.openxmlformats.org/officeDocument/2006/relationships/image" Target="media/image83.jpeg"/><Relationship Id="rId82" Type="http://schemas.openxmlformats.org/officeDocument/2006/relationships/image" Target="media/image82.jpeg"/><Relationship Id="rId81" Type="http://schemas.openxmlformats.org/officeDocument/2006/relationships/image" Target="media/image81.jpeg"/><Relationship Id="rId80" Type="http://schemas.openxmlformats.org/officeDocument/2006/relationships/image" Target="media/image80.jpeg"/><Relationship Id="rId8" Type="http://schemas.openxmlformats.org/officeDocument/2006/relationships/image" Target="media/image8.jpeg"/><Relationship Id="rId79" Type="http://schemas.openxmlformats.org/officeDocument/2006/relationships/image" Target="media/image79.jpeg"/><Relationship Id="rId78" Type="http://schemas.openxmlformats.org/officeDocument/2006/relationships/image" Target="media/image78.jpeg"/><Relationship Id="rId77" Type="http://schemas.openxmlformats.org/officeDocument/2006/relationships/image" Target="media/image77.jpeg"/><Relationship Id="rId76" Type="http://schemas.openxmlformats.org/officeDocument/2006/relationships/image" Target="media/image76.jpeg"/><Relationship Id="rId75" Type="http://schemas.openxmlformats.org/officeDocument/2006/relationships/image" Target="media/image75.jpeg"/><Relationship Id="rId74" Type="http://schemas.openxmlformats.org/officeDocument/2006/relationships/image" Target="media/image74.jpeg"/><Relationship Id="rId73" Type="http://schemas.openxmlformats.org/officeDocument/2006/relationships/image" Target="media/image73.jpeg"/><Relationship Id="rId72" Type="http://schemas.openxmlformats.org/officeDocument/2006/relationships/image" Target="media/image72.jpeg"/><Relationship Id="rId71" Type="http://schemas.openxmlformats.org/officeDocument/2006/relationships/image" Target="media/image71.jpeg"/><Relationship Id="rId70" Type="http://schemas.openxmlformats.org/officeDocument/2006/relationships/image" Target="media/image70.jpeg"/><Relationship Id="rId7" Type="http://schemas.openxmlformats.org/officeDocument/2006/relationships/image" Target="media/image7.jpeg"/><Relationship Id="rId69" Type="http://schemas.openxmlformats.org/officeDocument/2006/relationships/image" Target="media/image69.jpeg"/><Relationship Id="rId68" Type="http://schemas.openxmlformats.org/officeDocument/2006/relationships/image" Target="media/image68.jpeg"/><Relationship Id="rId67" Type="http://schemas.openxmlformats.org/officeDocument/2006/relationships/image" Target="media/image67.jpeg"/><Relationship Id="rId66" Type="http://schemas.openxmlformats.org/officeDocument/2006/relationships/image" Target="media/image66.jpeg"/><Relationship Id="rId65" Type="http://schemas.openxmlformats.org/officeDocument/2006/relationships/image" Target="media/image65.jpeg"/><Relationship Id="rId64" Type="http://schemas.openxmlformats.org/officeDocument/2006/relationships/image" Target="media/image64.jpeg"/><Relationship Id="rId63" Type="http://schemas.openxmlformats.org/officeDocument/2006/relationships/image" Target="media/image63.jpeg"/><Relationship Id="rId62" Type="http://schemas.openxmlformats.org/officeDocument/2006/relationships/image" Target="media/image62.jpeg"/><Relationship Id="rId61" Type="http://schemas.openxmlformats.org/officeDocument/2006/relationships/image" Target="media/image61.jpeg"/><Relationship Id="rId60" Type="http://schemas.openxmlformats.org/officeDocument/2006/relationships/image" Target="media/image60.jpeg"/><Relationship Id="rId6" Type="http://schemas.openxmlformats.org/officeDocument/2006/relationships/image" Target="media/image6.jpeg"/><Relationship Id="rId59" Type="http://schemas.openxmlformats.org/officeDocument/2006/relationships/image" Target="media/image59.jpeg"/><Relationship Id="rId58" Type="http://schemas.openxmlformats.org/officeDocument/2006/relationships/image" Target="media/image58.jpeg"/><Relationship Id="rId57" Type="http://schemas.openxmlformats.org/officeDocument/2006/relationships/image" Target="media/image57.jpeg"/><Relationship Id="rId56" Type="http://schemas.openxmlformats.org/officeDocument/2006/relationships/image" Target="media/image56.jpeg"/><Relationship Id="rId55" Type="http://schemas.openxmlformats.org/officeDocument/2006/relationships/image" Target="media/image55.jpeg"/><Relationship Id="rId54" Type="http://schemas.openxmlformats.org/officeDocument/2006/relationships/image" Target="media/image54.jpeg"/><Relationship Id="rId53" Type="http://schemas.openxmlformats.org/officeDocument/2006/relationships/image" Target="media/image53.jpeg"/><Relationship Id="rId52" Type="http://schemas.openxmlformats.org/officeDocument/2006/relationships/image" Target="media/image52.jpeg"/><Relationship Id="rId51" Type="http://schemas.openxmlformats.org/officeDocument/2006/relationships/image" Target="media/image51.jpeg"/><Relationship Id="rId50" Type="http://schemas.openxmlformats.org/officeDocument/2006/relationships/image" Target="media/image50.jpeg"/><Relationship Id="rId5" Type="http://schemas.openxmlformats.org/officeDocument/2006/relationships/image" Target="media/image5.jpeg"/><Relationship Id="rId49" Type="http://schemas.openxmlformats.org/officeDocument/2006/relationships/image" Target="media/image49.jpeg"/><Relationship Id="rId48" Type="http://schemas.openxmlformats.org/officeDocument/2006/relationships/image" Target="media/image48.jpeg"/><Relationship Id="rId47" Type="http://schemas.openxmlformats.org/officeDocument/2006/relationships/image" Target="media/image47.jpeg"/><Relationship Id="rId46" Type="http://schemas.openxmlformats.org/officeDocument/2006/relationships/image" Target="media/image46.jpeg"/><Relationship Id="rId45" Type="http://schemas.openxmlformats.org/officeDocument/2006/relationships/image" Target="media/image45.jpeg"/><Relationship Id="rId44" Type="http://schemas.openxmlformats.org/officeDocument/2006/relationships/image" Target="media/image44.jpeg"/><Relationship Id="rId43" Type="http://schemas.openxmlformats.org/officeDocument/2006/relationships/image" Target="media/image43.jpeg"/><Relationship Id="rId42" Type="http://schemas.openxmlformats.org/officeDocument/2006/relationships/image" Target="media/image42.jpeg"/><Relationship Id="rId41" Type="http://schemas.openxmlformats.org/officeDocument/2006/relationships/image" Target="media/image41.jpeg"/><Relationship Id="rId40" Type="http://schemas.openxmlformats.org/officeDocument/2006/relationships/image" Target="media/image40.jpeg"/><Relationship Id="rId4" Type="http://schemas.openxmlformats.org/officeDocument/2006/relationships/image" Target="media/image4.jpeg"/><Relationship Id="rId39" Type="http://schemas.openxmlformats.org/officeDocument/2006/relationships/image" Target="media/image39.jpeg"/><Relationship Id="rId38" Type="http://schemas.openxmlformats.org/officeDocument/2006/relationships/image" Target="media/image38.jpeg"/><Relationship Id="rId37" Type="http://schemas.openxmlformats.org/officeDocument/2006/relationships/image" Target="media/image37.jpeg"/><Relationship Id="rId36" Type="http://schemas.openxmlformats.org/officeDocument/2006/relationships/image" Target="media/image36.jpeg"/><Relationship Id="rId35" Type="http://schemas.openxmlformats.org/officeDocument/2006/relationships/image" Target="media/image35.jpeg"/><Relationship Id="rId34" Type="http://schemas.openxmlformats.org/officeDocument/2006/relationships/image" Target="media/image34.jpeg"/><Relationship Id="rId33" Type="http://schemas.openxmlformats.org/officeDocument/2006/relationships/image" Target="media/image33.jpeg"/><Relationship Id="rId32" Type="http://schemas.openxmlformats.org/officeDocument/2006/relationships/image" Target="media/image32.jpeg"/><Relationship Id="rId31" Type="http://schemas.openxmlformats.org/officeDocument/2006/relationships/image" Target="media/image31.jpeg"/><Relationship Id="rId30" Type="http://schemas.openxmlformats.org/officeDocument/2006/relationships/image" Target="media/image30.jpeg"/><Relationship Id="rId3" Type="http://schemas.openxmlformats.org/officeDocument/2006/relationships/image" Target="media/image3.jpeg"/><Relationship Id="rId29" Type="http://schemas.openxmlformats.org/officeDocument/2006/relationships/image" Target="media/image29.jpeg"/><Relationship Id="rId28" Type="http://schemas.openxmlformats.org/officeDocument/2006/relationships/image" Target="media/image28.jpeg"/><Relationship Id="rId27" Type="http://schemas.openxmlformats.org/officeDocument/2006/relationships/image" Target="media/image27.jpeg"/><Relationship Id="rId26" Type="http://schemas.openxmlformats.org/officeDocument/2006/relationships/image" Target="media/image26.jpeg"/><Relationship Id="rId25" Type="http://schemas.openxmlformats.org/officeDocument/2006/relationships/image" Target="media/image25.jpeg"/><Relationship Id="rId24" Type="http://schemas.openxmlformats.org/officeDocument/2006/relationships/image" Target="media/image24.jpeg"/><Relationship Id="rId23" Type="http://schemas.openxmlformats.org/officeDocument/2006/relationships/image" Target="media/image23.jpeg"/><Relationship Id="rId22" Type="http://schemas.openxmlformats.org/officeDocument/2006/relationships/image" Target="media/image22.jpeg"/><Relationship Id="rId21" Type="http://schemas.openxmlformats.org/officeDocument/2006/relationships/image" Target="media/image21.jpeg"/><Relationship Id="rId20" Type="http://schemas.openxmlformats.org/officeDocument/2006/relationships/image" Target="media/image20.jpeg"/><Relationship Id="rId2" Type="http://schemas.openxmlformats.org/officeDocument/2006/relationships/image" Target="media/image2.jpeg"/><Relationship Id="rId19" Type="http://schemas.openxmlformats.org/officeDocument/2006/relationships/image" Target="media/image19.jpe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"/>
  <dimension ref="A1:I100"/>
  <sheetViews>
    <sheetView tabSelected="1" zoomScale="130" zoomScaleNormal="130" topLeftCell="A97" workbookViewId="0">
      <selection activeCell="L2" sqref="L2"/>
    </sheetView>
  </sheetViews>
  <sheetFormatPr defaultColWidth="9" defaultRowHeight="13.5"/>
  <cols>
    <col min="2" max="2" width="9" style="2"/>
    <col min="3" max="3" width="9.66666666666667" customWidth="1"/>
    <col min="4" max="4" width="14.3333333333333" customWidth="1"/>
    <col min="5" max="5" width="11.775" customWidth="1"/>
    <col min="6" max="6" width="14.1083333333333" customWidth="1"/>
    <col min="7" max="7" width="15.4416666666667" customWidth="1"/>
    <col min="8" max="8" width="14.95" customWidth="1"/>
    <col min="9" max="9" width="19.9916666666667" customWidth="1"/>
  </cols>
  <sheetData>
    <row r="1" ht="44" customHeight="1" spans="1:9">
      <c r="A1" s="3" t="s">
        <v>0</v>
      </c>
      <c r="B1" s="3"/>
      <c r="C1" s="3"/>
      <c r="D1" s="3"/>
      <c r="E1" s="3"/>
      <c r="F1" s="3"/>
      <c r="G1" s="3"/>
      <c r="H1" s="3"/>
      <c r="I1" s="3"/>
    </row>
    <row r="2" s="1" customFormat="1" ht="23" customHeight="1" spans="1:9">
      <c r="A2" s="4" t="s">
        <v>1</v>
      </c>
      <c r="B2" s="5" t="s">
        <v>2</v>
      </c>
      <c r="C2" s="5" t="s">
        <v>3</v>
      </c>
      <c r="D2" s="5" t="s">
        <v>4</v>
      </c>
      <c r="E2" s="5" t="s">
        <v>5</v>
      </c>
      <c r="F2" s="5" t="s">
        <v>6</v>
      </c>
      <c r="G2" s="6" t="s">
        <v>7</v>
      </c>
      <c r="H2" s="5" t="s">
        <v>8</v>
      </c>
      <c r="I2" s="5" t="s">
        <v>9</v>
      </c>
    </row>
    <row r="3" ht="100" customHeight="1" spans="1:9">
      <c r="A3" s="7">
        <v>1</v>
      </c>
      <c r="B3" s="8" t="s">
        <v>10</v>
      </c>
      <c r="C3" s="9" t="s">
        <v>11</v>
      </c>
      <c r="D3" s="10">
        <v>2511991.655</v>
      </c>
      <c r="E3" s="10">
        <v>489095.41</v>
      </c>
      <c r="F3" s="11" t="s">
        <v>12</v>
      </c>
      <c r="G3" s="12">
        <v>6</v>
      </c>
      <c r="H3" s="7">
        <v>3</v>
      </c>
      <c r="I3" s="7" t="str">
        <f>_xlfn.DISPIMG("ID_C73E7C97711C415F91DC872453B2033B",1)</f>
        <v>=DISPIMG("ID_C73E7C97711C415F91DC872453B2033B",1)</v>
      </c>
    </row>
    <row r="4" ht="100" customHeight="1" spans="1:9">
      <c r="A4" s="7">
        <v>2</v>
      </c>
      <c r="B4" s="8" t="s">
        <v>10</v>
      </c>
      <c r="C4" s="9" t="s">
        <v>13</v>
      </c>
      <c r="D4" s="10">
        <v>2511989.42</v>
      </c>
      <c r="E4" s="13">
        <v>489094.235</v>
      </c>
      <c r="F4" s="11" t="s">
        <v>12</v>
      </c>
      <c r="G4" s="12">
        <v>6</v>
      </c>
      <c r="H4" s="7">
        <v>2.5</v>
      </c>
      <c r="I4" s="7" t="str">
        <f>_xlfn.DISPIMG("ID_8BAAF1C3A58E4640B2B3CCE0EACC0F69",1)</f>
        <v>=DISPIMG("ID_8BAAF1C3A58E4640B2B3CCE0EACC0F69",1)</v>
      </c>
    </row>
    <row r="5" ht="100" customHeight="1" spans="1:9">
      <c r="A5" s="7">
        <v>3</v>
      </c>
      <c r="B5" s="8" t="s">
        <v>10</v>
      </c>
      <c r="C5" s="9" t="s">
        <v>14</v>
      </c>
      <c r="D5" s="10">
        <v>2511989.161</v>
      </c>
      <c r="E5" s="13">
        <v>489096.977</v>
      </c>
      <c r="F5" s="7" t="s">
        <v>15</v>
      </c>
      <c r="G5" s="12">
        <v>57</v>
      </c>
      <c r="H5" s="7">
        <v>10</v>
      </c>
      <c r="I5" s="7" t="str">
        <f>_xlfn.DISPIMG("ID_7712A0A08C784FBEB8E4ACC15A962EED",1)</f>
        <v>=DISPIMG("ID_7712A0A08C784FBEB8E4ACC15A962EED",1)</v>
      </c>
    </row>
    <row r="6" ht="100" customHeight="1" spans="1:9">
      <c r="A6" s="7">
        <v>4</v>
      </c>
      <c r="B6" s="8" t="s">
        <v>10</v>
      </c>
      <c r="C6" s="9" t="s">
        <v>16</v>
      </c>
      <c r="D6" s="10">
        <v>2511988.227</v>
      </c>
      <c r="E6" s="13">
        <v>489099.028</v>
      </c>
      <c r="F6" s="11" t="s">
        <v>12</v>
      </c>
      <c r="G6" s="12">
        <v>6</v>
      </c>
      <c r="H6" s="7">
        <v>2</v>
      </c>
      <c r="I6" s="7" t="str">
        <f>_xlfn.DISPIMG("ID_28840252DB9C435E84C5871ED4BF6B1B",1)</f>
        <v>=DISPIMG("ID_28840252DB9C435E84C5871ED4BF6B1B",1)</v>
      </c>
    </row>
    <row r="7" ht="100" customHeight="1" spans="1:9">
      <c r="A7" s="7">
        <v>5</v>
      </c>
      <c r="B7" s="8" t="s">
        <v>10</v>
      </c>
      <c r="C7" s="9" t="s">
        <v>17</v>
      </c>
      <c r="D7" s="10">
        <v>2511985.508</v>
      </c>
      <c r="E7" s="13">
        <v>489097.658</v>
      </c>
      <c r="F7" s="9" t="s">
        <v>15</v>
      </c>
      <c r="G7" s="14">
        <v>60</v>
      </c>
      <c r="H7" s="9">
        <v>10</v>
      </c>
      <c r="I7" s="9" t="str">
        <f>_xlfn.DISPIMG("ID_FD233B03D08C4A01B13522521A636770",1)</f>
        <v>=DISPIMG("ID_FD233B03D08C4A01B13522521A636770",1)</v>
      </c>
    </row>
    <row r="8" ht="100" customHeight="1" spans="1:9">
      <c r="A8" s="7">
        <v>6</v>
      </c>
      <c r="B8" s="8" t="s">
        <v>10</v>
      </c>
      <c r="C8" s="9" t="s">
        <v>18</v>
      </c>
      <c r="D8" s="10">
        <v>2511984.988</v>
      </c>
      <c r="E8" s="13">
        <v>489101.276</v>
      </c>
      <c r="F8" s="11" t="s">
        <v>12</v>
      </c>
      <c r="G8" s="14">
        <v>6</v>
      </c>
      <c r="H8" s="9">
        <v>2</v>
      </c>
      <c r="I8" s="9" t="str">
        <f>_xlfn.DISPIMG("ID_4210E0A9A2D34AA6B667D3748F39E815",1)</f>
        <v>=DISPIMG("ID_4210E0A9A2D34AA6B667D3748F39E815",1)</v>
      </c>
    </row>
    <row r="9" ht="100" customHeight="1" spans="1:9">
      <c r="A9" s="7">
        <v>7</v>
      </c>
      <c r="B9" s="8" t="s">
        <v>10</v>
      </c>
      <c r="C9" s="9" t="s">
        <v>19</v>
      </c>
      <c r="D9" s="10">
        <v>2511981.332</v>
      </c>
      <c r="E9" s="13">
        <v>489100.164</v>
      </c>
      <c r="F9" s="11" t="s">
        <v>12</v>
      </c>
      <c r="G9" s="14">
        <v>6</v>
      </c>
      <c r="H9" s="9">
        <v>2</v>
      </c>
      <c r="I9" s="9" t="str">
        <f>_xlfn.DISPIMG("ID_E99F4C20812F4A9F814EDC9F17A41E5B",1)</f>
        <v>=DISPIMG("ID_E99F4C20812F4A9F814EDC9F17A41E5B",1)</v>
      </c>
    </row>
    <row r="10" ht="100" customHeight="1" spans="1:9">
      <c r="A10" s="7">
        <v>8</v>
      </c>
      <c r="B10" s="8" t="s">
        <v>10</v>
      </c>
      <c r="C10" s="9" t="s">
        <v>20</v>
      </c>
      <c r="D10" s="10">
        <v>2511982.933</v>
      </c>
      <c r="E10" s="13">
        <v>489101.932</v>
      </c>
      <c r="F10" s="9" t="s">
        <v>15</v>
      </c>
      <c r="G10" s="14">
        <v>35</v>
      </c>
      <c r="H10" s="9">
        <v>9</v>
      </c>
      <c r="I10" s="9" t="str">
        <f>_xlfn.DISPIMG("ID_111683D0B3814554BCCA41847784DF8E",1)</f>
        <v>=DISPIMG("ID_111683D0B3814554BCCA41847784DF8E",1)</v>
      </c>
    </row>
    <row r="11" ht="100" customHeight="1" spans="1:9">
      <c r="A11" s="7">
        <v>9</v>
      </c>
      <c r="B11" s="8" t="s">
        <v>10</v>
      </c>
      <c r="C11" s="9" t="s">
        <v>21</v>
      </c>
      <c r="D11" s="10">
        <v>2511979.465</v>
      </c>
      <c r="E11" s="13">
        <v>489103.743</v>
      </c>
      <c r="F11" s="11" t="s">
        <v>12</v>
      </c>
      <c r="G11" s="14">
        <v>6</v>
      </c>
      <c r="H11" s="9">
        <v>2</v>
      </c>
      <c r="I11" s="9" t="str">
        <f>_xlfn.DISPIMG("ID_5669F49408384442BF8008A47E3D4411",1)</f>
        <v>=DISPIMG("ID_5669F49408384442BF8008A47E3D4411",1)</v>
      </c>
    </row>
    <row r="12" ht="100" customHeight="1" spans="1:9">
      <c r="A12" s="7">
        <v>10</v>
      </c>
      <c r="B12" s="8" t="s">
        <v>10</v>
      </c>
      <c r="C12" s="9" t="s">
        <v>22</v>
      </c>
      <c r="D12" s="15">
        <v>2511977.439</v>
      </c>
      <c r="E12" s="16">
        <v>489105.297</v>
      </c>
      <c r="F12" s="9" t="s">
        <v>15</v>
      </c>
      <c r="G12" s="14">
        <v>38</v>
      </c>
      <c r="H12" s="9">
        <v>10</v>
      </c>
      <c r="I12" s="9" t="str">
        <f>_xlfn.DISPIMG("ID_50BD8D88EF7C43DC9DF97C8D7028F193",1)</f>
        <v>=DISPIMG("ID_50BD8D88EF7C43DC9DF97C8D7028F193",1)</v>
      </c>
    </row>
    <row r="13" ht="100" customHeight="1" spans="1:9">
      <c r="A13" s="7">
        <v>11</v>
      </c>
      <c r="B13" s="8" t="s">
        <v>10</v>
      </c>
      <c r="C13" s="9" t="s">
        <v>23</v>
      </c>
      <c r="D13" s="15">
        <v>2511973.283</v>
      </c>
      <c r="E13" s="16">
        <v>489106.399</v>
      </c>
      <c r="F13" s="11" t="s">
        <v>12</v>
      </c>
      <c r="G13" s="14">
        <v>10</v>
      </c>
      <c r="H13" s="9">
        <v>2</v>
      </c>
      <c r="I13" s="9" t="str">
        <f>_xlfn.DISPIMG("ID_BDC22DFBB12C45B2803C08221A5301D7",1)</f>
        <v>=DISPIMG("ID_BDC22DFBB12C45B2803C08221A5301D7",1)</v>
      </c>
    </row>
    <row r="14" ht="100" customHeight="1" spans="1:9">
      <c r="A14" s="7">
        <v>12</v>
      </c>
      <c r="B14" s="8" t="s">
        <v>10</v>
      </c>
      <c r="C14" s="9" t="s">
        <v>24</v>
      </c>
      <c r="D14" s="15">
        <v>2511972.618</v>
      </c>
      <c r="E14" s="16">
        <v>489109.753</v>
      </c>
      <c r="F14" s="9" t="s">
        <v>15</v>
      </c>
      <c r="G14" s="14">
        <v>41</v>
      </c>
      <c r="H14" s="9">
        <v>10</v>
      </c>
      <c r="I14" s="9" t="str">
        <f>_xlfn.DISPIMG("ID_7D36D9B369594633BF149EB7B57EC7B9",1)</f>
        <v>=DISPIMG("ID_7D36D9B369594633BF149EB7B57EC7B9",1)</v>
      </c>
    </row>
    <row r="15" ht="100" customHeight="1" spans="1:9">
      <c r="A15" s="7">
        <v>13</v>
      </c>
      <c r="B15" s="11" t="s">
        <v>25</v>
      </c>
      <c r="C15" s="9" t="s">
        <v>26</v>
      </c>
      <c r="D15" s="10">
        <v>2511927.165</v>
      </c>
      <c r="E15" s="13">
        <v>489140.647</v>
      </c>
      <c r="F15" s="9" t="s">
        <v>27</v>
      </c>
      <c r="G15" s="14">
        <v>35</v>
      </c>
      <c r="H15" s="9">
        <v>1.5</v>
      </c>
      <c r="I15" s="9" t="str">
        <f>_xlfn.DISPIMG("ID_68029F519C83462EBDB66C553B00BC72",1)</f>
        <v>=DISPIMG("ID_68029F519C83462EBDB66C553B00BC72",1)</v>
      </c>
    </row>
    <row r="16" ht="100" customHeight="1" spans="1:9">
      <c r="A16" s="7">
        <v>14</v>
      </c>
      <c r="B16" s="11" t="s">
        <v>25</v>
      </c>
      <c r="C16" s="9" t="s">
        <v>28</v>
      </c>
      <c r="D16" s="15">
        <v>2511926.862</v>
      </c>
      <c r="E16" s="16">
        <v>489145.501</v>
      </c>
      <c r="F16" s="9" t="s">
        <v>27</v>
      </c>
      <c r="G16" s="14">
        <v>25</v>
      </c>
      <c r="H16" s="9">
        <v>1</v>
      </c>
      <c r="I16" s="9" t="str">
        <f>_xlfn.DISPIMG("ID_A3BB0899566E4FBAB14A4F28E100E4B0",1)</f>
        <v>=DISPIMG("ID_A3BB0899566E4FBAB14A4F28E100E4B0",1)</v>
      </c>
    </row>
    <row r="17" ht="100" customHeight="1" spans="1:9">
      <c r="A17" s="7">
        <v>15</v>
      </c>
      <c r="B17" s="11" t="s">
        <v>25</v>
      </c>
      <c r="C17" s="9" t="s">
        <v>29</v>
      </c>
      <c r="D17" s="15">
        <v>2511922.284</v>
      </c>
      <c r="E17" s="16">
        <v>489146.952</v>
      </c>
      <c r="F17" s="9" t="s">
        <v>30</v>
      </c>
      <c r="G17" s="14">
        <v>96</v>
      </c>
      <c r="H17" s="9">
        <v>7</v>
      </c>
      <c r="I17" s="9" t="str">
        <f>_xlfn.DISPIMG("ID_AC2BA74CC67F4F30B041C85E8156243C",1)</f>
        <v>=DISPIMG("ID_AC2BA74CC67F4F30B041C85E8156243C",1)</v>
      </c>
    </row>
    <row r="18" ht="100" customHeight="1" spans="1:9">
      <c r="A18" s="7">
        <v>16</v>
      </c>
      <c r="B18" s="11" t="s">
        <v>25</v>
      </c>
      <c r="C18" s="9" t="s">
        <v>31</v>
      </c>
      <c r="D18" s="15">
        <v>2511918.74</v>
      </c>
      <c r="E18" s="16">
        <v>489151.682</v>
      </c>
      <c r="F18" s="11" t="s">
        <v>12</v>
      </c>
      <c r="G18" s="14">
        <v>8</v>
      </c>
      <c r="H18" s="9">
        <v>2</v>
      </c>
      <c r="I18" s="9" t="str">
        <f>_xlfn.DISPIMG("ID_303AFA739A4B47AF9F05107286E93752",1)</f>
        <v>=DISPIMG("ID_303AFA739A4B47AF9F05107286E93752",1)</v>
      </c>
    </row>
    <row r="19" ht="100" customHeight="1" spans="1:9">
      <c r="A19" s="7">
        <v>17</v>
      </c>
      <c r="B19" s="11" t="s">
        <v>25</v>
      </c>
      <c r="C19" s="9" t="s">
        <v>32</v>
      </c>
      <c r="D19" s="15">
        <v>2511916.192</v>
      </c>
      <c r="E19" s="16">
        <v>489151.288</v>
      </c>
      <c r="F19" s="9" t="s">
        <v>15</v>
      </c>
      <c r="G19" s="14">
        <v>33</v>
      </c>
      <c r="H19" s="9">
        <v>7</v>
      </c>
      <c r="I19" s="9" t="str">
        <f>_xlfn.DISPIMG("ID_9115ECEC55264E1B9C205D9EA02B7419",1)</f>
        <v>=DISPIMG("ID_9115ECEC55264E1B9C205D9EA02B7419",1)</v>
      </c>
    </row>
    <row r="20" ht="100" customHeight="1" spans="1:9">
      <c r="A20" s="7">
        <v>18</v>
      </c>
      <c r="B20" s="11" t="s">
        <v>25</v>
      </c>
      <c r="C20" s="9" t="s">
        <v>33</v>
      </c>
      <c r="D20" s="15">
        <v>2511912.6</v>
      </c>
      <c r="E20" s="16">
        <v>489152.143</v>
      </c>
      <c r="F20" s="11" t="s">
        <v>12</v>
      </c>
      <c r="G20" s="14">
        <v>8</v>
      </c>
      <c r="H20" s="9">
        <v>2</v>
      </c>
      <c r="I20" s="9" t="str">
        <f>_xlfn.DISPIMG("ID_AF74D816FC574BAC9108CB4AF28C6336",1)</f>
        <v>=DISPIMG("ID_AF74D816FC574BAC9108CB4AF28C6336",1)</v>
      </c>
    </row>
    <row r="21" ht="100" customHeight="1" spans="1:9">
      <c r="A21" s="7">
        <v>19</v>
      </c>
      <c r="B21" s="11" t="s">
        <v>25</v>
      </c>
      <c r="C21" s="9" t="s">
        <v>34</v>
      </c>
      <c r="D21" s="15">
        <v>2511912.718</v>
      </c>
      <c r="E21" s="16">
        <v>489155.15</v>
      </c>
      <c r="F21" s="9" t="s">
        <v>15</v>
      </c>
      <c r="G21" s="14">
        <v>51</v>
      </c>
      <c r="H21" s="9">
        <v>8</v>
      </c>
      <c r="I21" s="9" t="str">
        <f>_xlfn.DISPIMG("ID_0A292F77E7434DE490B879AAA7D48440",1)</f>
        <v>=DISPIMG("ID_0A292F77E7434DE490B879AAA7D48440",1)</v>
      </c>
    </row>
    <row r="22" ht="100" customHeight="1" spans="1:9">
      <c r="A22" s="7">
        <v>20</v>
      </c>
      <c r="B22" s="11" t="s">
        <v>25</v>
      </c>
      <c r="C22" s="9" t="s">
        <v>35</v>
      </c>
      <c r="D22" s="15">
        <v>2511910.775</v>
      </c>
      <c r="E22" s="16">
        <v>489157.492</v>
      </c>
      <c r="F22" s="11" t="s">
        <v>12</v>
      </c>
      <c r="G22" s="14">
        <v>8</v>
      </c>
      <c r="H22" s="9">
        <v>2.5</v>
      </c>
      <c r="I22" s="9" t="str">
        <f>_xlfn.DISPIMG("ID_0CD9BFB88056498D984347CB6E2166CF",1)</f>
        <v>=DISPIMG("ID_0CD9BFB88056498D984347CB6E2166CF",1)</v>
      </c>
    </row>
    <row r="23" ht="100" customHeight="1" spans="1:9">
      <c r="A23" s="7">
        <v>21</v>
      </c>
      <c r="B23" s="11" t="s">
        <v>36</v>
      </c>
      <c r="C23" s="9" t="s">
        <v>37</v>
      </c>
      <c r="D23" s="10">
        <v>2511861.061</v>
      </c>
      <c r="E23" s="13">
        <v>489191.939</v>
      </c>
      <c r="F23" s="9" t="s">
        <v>38</v>
      </c>
      <c r="G23" s="14">
        <v>57</v>
      </c>
      <c r="H23" s="9">
        <v>3</v>
      </c>
      <c r="I23" s="9" t="str">
        <f>_xlfn.DISPIMG("ID_DB5F4725D1934BADBAF5331053D3BE8B",1)</f>
        <v>=DISPIMG("ID_DB5F4725D1934BADBAF5331053D3BE8B",1)</v>
      </c>
    </row>
    <row r="24" ht="100" customHeight="1" spans="1:9">
      <c r="A24" s="7">
        <v>22</v>
      </c>
      <c r="B24" s="11" t="s">
        <v>36</v>
      </c>
      <c r="C24" s="9" t="s">
        <v>39</v>
      </c>
      <c r="D24" s="15">
        <v>2511863.852</v>
      </c>
      <c r="E24" s="16">
        <v>489193.185</v>
      </c>
      <c r="F24" s="9" t="s">
        <v>27</v>
      </c>
      <c r="G24" s="14">
        <v>33</v>
      </c>
      <c r="H24" s="9">
        <v>1.2</v>
      </c>
      <c r="I24" s="9" t="str">
        <f>_xlfn.DISPIMG("ID_5949A48F13334DDCA8E6499F401542D8",1)</f>
        <v>=DISPIMG("ID_5949A48F13334DDCA8E6499F401542D8",1)</v>
      </c>
    </row>
    <row r="25" ht="100" customHeight="1" spans="1:9">
      <c r="A25" s="7">
        <v>23</v>
      </c>
      <c r="B25" s="11" t="s">
        <v>36</v>
      </c>
      <c r="C25" s="9" t="s">
        <v>40</v>
      </c>
      <c r="D25" s="15">
        <v>2511866.847</v>
      </c>
      <c r="E25" s="16">
        <v>489186.86</v>
      </c>
      <c r="F25" s="9" t="s">
        <v>27</v>
      </c>
      <c r="G25" s="14">
        <v>29</v>
      </c>
      <c r="H25" s="9">
        <v>1</v>
      </c>
      <c r="I25" s="9" t="str">
        <f>_xlfn.DISPIMG("ID_80152D4F4C5D4FC5851B5E31A1C76D85",1)</f>
        <v>=DISPIMG("ID_80152D4F4C5D4FC5851B5E31A1C76D85",1)</v>
      </c>
    </row>
    <row r="26" ht="100" customHeight="1" spans="1:9">
      <c r="A26" s="7">
        <v>24</v>
      </c>
      <c r="B26" s="11" t="s">
        <v>36</v>
      </c>
      <c r="C26" s="9" t="s">
        <v>41</v>
      </c>
      <c r="D26" s="15">
        <v>2511869.866</v>
      </c>
      <c r="E26" s="16">
        <v>489187.452</v>
      </c>
      <c r="F26" s="9" t="s">
        <v>38</v>
      </c>
      <c r="G26" s="14">
        <v>57</v>
      </c>
      <c r="H26" s="9">
        <v>3</v>
      </c>
      <c r="I26" s="9" t="str">
        <f>_xlfn.DISPIMG("ID_BB978D4F46764B9B8ED00A47D53A9B4B",1)</f>
        <v>=DISPIMG("ID_BB978D4F46764B9B8ED00A47D53A9B4B",1)</v>
      </c>
    </row>
    <row r="27" ht="100" customHeight="1" spans="1:9">
      <c r="A27" s="7">
        <v>25</v>
      </c>
      <c r="B27" s="11" t="s">
        <v>36</v>
      </c>
      <c r="C27" s="9" t="s">
        <v>42</v>
      </c>
      <c r="D27" s="15">
        <v>2511872.612</v>
      </c>
      <c r="E27" s="16">
        <v>489186.261</v>
      </c>
      <c r="F27" s="9" t="s">
        <v>27</v>
      </c>
      <c r="G27" s="14">
        <v>27</v>
      </c>
      <c r="H27" s="9">
        <v>1.2</v>
      </c>
      <c r="I27" s="9" t="str">
        <f>_xlfn.DISPIMG("ID_6D3A19F292F6413A9C37F0F07BD6DF5B",1)</f>
        <v>=DISPIMG("ID_6D3A19F292F6413A9C37F0F07BD6DF5B",1)</v>
      </c>
    </row>
    <row r="28" ht="100" customHeight="1" spans="1:9">
      <c r="A28" s="7">
        <v>26</v>
      </c>
      <c r="B28" s="11" t="s">
        <v>36</v>
      </c>
      <c r="C28" s="9" t="s">
        <v>43</v>
      </c>
      <c r="D28" s="15">
        <v>2511872.08</v>
      </c>
      <c r="E28" s="16">
        <v>489183.456</v>
      </c>
      <c r="F28" s="9" t="s">
        <v>38</v>
      </c>
      <c r="G28" s="14">
        <v>51</v>
      </c>
      <c r="H28" s="9">
        <v>6</v>
      </c>
      <c r="I28" s="9" t="str">
        <f>_xlfn.DISPIMG("ID_8FA4E929BE8840E9B83D5F15B9171E27",1)</f>
        <v>=DISPIMG("ID_8FA4E929BE8840E9B83D5F15B9171E27",1)</v>
      </c>
    </row>
    <row r="29" ht="100" customHeight="1" spans="1:9">
      <c r="A29" s="7">
        <v>27</v>
      </c>
      <c r="B29" s="11" t="s">
        <v>36</v>
      </c>
      <c r="C29" s="9" t="s">
        <v>44</v>
      </c>
      <c r="D29" s="15">
        <v>2511873.672</v>
      </c>
      <c r="E29" s="16">
        <v>489182.373</v>
      </c>
      <c r="F29" s="9" t="s">
        <v>27</v>
      </c>
      <c r="G29" s="14">
        <v>25</v>
      </c>
      <c r="H29" s="9">
        <v>1</v>
      </c>
      <c r="I29" s="9" t="str">
        <f>_xlfn.DISPIMG("ID_18689B7EB2C549D9BA0CFA203682B2F5",1)</f>
        <v>=DISPIMG("ID_18689B7EB2C549D9BA0CFA203682B2F5",1)</v>
      </c>
    </row>
    <row r="30" ht="100" customHeight="1" spans="1:9">
      <c r="A30" s="7">
        <v>28</v>
      </c>
      <c r="B30" s="11" t="s">
        <v>36</v>
      </c>
      <c r="C30" s="9" t="s">
        <v>45</v>
      </c>
      <c r="D30" s="15">
        <v>2511878.149</v>
      </c>
      <c r="E30" s="16">
        <v>489182.426</v>
      </c>
      <c r="F30" s="9" t="s">
        <v>27</v>
      </c>
      <c r="G30" s="14">
        <v>35</v>
      </c>
      <c r="H30" s="9">
        <v>1.2</v>
      </c>
      <c r="I30" s="9" t="str">
        <f>_xlfn.DISPIMG("ID_37D8EC2372274C06B3C1558E26F9B3BC",1)</f>
        <v>=DISPIMG("ID_37D8EC2372274C06B3C1558E26F9B3BC",1)</v>
      </c>
    </row>
    <row r="31" ht="100" customHeight="1" spans="1:9">
      <c r="A31" s="7">
        <v>29</v>
      </c>
      <c r="B31" s="11" t="s">
        <v>36</v>
      </c>
      <c r="C31" s="9" t="s">
        <v>46</v>
      </c>
      <c r="D31" s="15">
        <v>2511879.14</v>
      </c>
      <c r="E31" s="16">
        <v>489177.653</v>
      </c>
      <c r="F31" s="9" t="s">
        <v>27</v>
      </c>
      <c r="G31" s="14">
        <v>33</v>
      </c>
      <c r="H31" s="9">
        <v>1.2</v>
      </c>
      <c r="I31" s="9" t="str">
        <f>_xlfn.DISPIMG("ID_1AA4673D6DFD4E078647F72DBEECDA3E",1)</f>
        <v>=DISPIMG("ID_1AA4673D6DFD4E078647F72DBEECDA3E",1)</v>
      </c>
    </row>
    <row r="32" ht="100" customHeight="1" spans="1:9">
      <c r="A32" s="7">
        <v>30</v>
      </c>
      <c r="B32" s="11" t="s">
        <v>47</v>
      </c>
      <c r="C32" s="9" t="s">
        <v>48</v>
      </c>
      <c r="D32" s="10">
        <v>2511826.411</v>
      </c>
      <c r="E32" s="13">
        <v>489221.716</v>
      </c>
      <c r="F32" s="11" t="s">
        <v>12</v>
      </c>
      <c r="G32" s="14">
        <v>8</v>
      </c>
      <c r="H32" s="9">
        <v>2</v>
      </c>
      <c r="I32" s="9" t="str">
        <f>_xlfn.DISPIMG("ID_E797EF0D30C549AE93778B9FDA8D5D39",1)</f>
        <v>=DISPIMG("ID_E797EF0D30C549AE93778B9FDA8D5D39",1)</v>
      </c>
    </row>
    <row r="33" ht="100" customHeight="1" spans="1:9">
      <c r="A33" s="7">
        <v>31</v>
      </c>
      <c r="B33" s="11" t="s">
        <v>47</v>
      </c>
      <c r="C33" s="9" t="s">
        <v>49</v>
      </c>
      <c r="D33" s="15">
        <v>2511827.431</v>
      </c>
      <c r="E33" s="16">
        <v>489219.028</v>
      </c>
      <c r="F33" s="9" t="s">
        <v>15</v>
      </c>
      <c r="G33" s="14">
        <v>37</v>
      </c>
      <c r="H33" s="9">
        <v>8</v>
      </c>
      <c r="I33" s="9" t="str">
        <f>_xlfn.DISPIMG("ID_4FB74186BED941068E501F3DE8148A1F",1)</f>
        <v>=DISPIMG("ID_4FB74186BED941068E501F3DE8148A1F",1)</v>
      </c>
    </row>
    <row r="34" ht="100" customHeight="1" spans="1:9">
      <c r="A34" s="7">
        <v>32</v>
      </c>
      <c r="B34" s="11" t="s">
        <v>47</v>
      </c>
      <c r="C34" s="9" t="s">
        <v>50</v>
      </c>
      <c r="D34" s="15">
        <v>2511829.876</v>
      </c>
      <c r="E34" s="16">
        <v>489216.713</v>
      </c>
      <c r="F34" s="11" t="s">
        <v>12</v>
      </c>
      <c r="G34" s="14">
        <v>10</v>
      </c>
      <c r="H34" s="9">
        <v>2.5</v>
      </c>
      <c r="I34" s="9" t="str">
        <f>_xlfn.DISPIMG("ID_B659FA101017460ABBB4834ED3397C1D",1)</f>
        <v>=DISPIMG("ID_B659FA101017460ABBB4834ED3397C1D",1)</v>
      </c>
    </row>
    <row r="35" ht="100" customHeight="1" spans="1:9">
      <c r="A35" s="7">
        <v>33</v>
      </c>
      <c r="B35" s="11" t="s">
        <v>47</v>
      </c>
      <c r="C35" s="9" t="s">
        <v>51</v>
      </c>
      <c r="D35" s="15">
        <v>2511832.062</v>
      </c>
      <c r="E35" s="16">
        <v>489213.849</v>
      </c>
      <c r="F35" s="9" t="s">
        <v>15</v>
      </c>
      <c r="G35" s="14">
        <v>40</v>
      </c>
      <c r="H35" s="9">
        <v>8</v>
      </c>
      <c r="I35" s="9" t="str">
        <f>_xlfn.DISPIMG("ID_7449BA9FE36747608AC499A64DCB6A3E",1)</f>
        <v>=DISPIMG("ID_7449BA9FE36747608AC499A64DCB6A3E",1)</v>
      </c>
    </row>
    <row r="36" ht="100" customHeight="1" spans="1:9">
      <c r="A36" s="7">
        <v>34</v>
      </c>
      <c r="B36" s="11" t="s">
        <v>47</v>
      </c>
      <c r="C36" s="9" t="s">
        <v>52</v>
      </c>
      <c r="D36" s="15">
        <v>2511835.578</v>
      </c>
      <c r="E36" s="16">
        <v>489214.412</v>
      </c>
      <c r="F36" s="11" t="s">
        <v>12</v>
      </c>
      <c r="G36" s="14">
        <v>10</v>
      </c>
      <c r="H36" s="9">
        <v>2</v>
      </c>
      <c r="I36" s="9" t="str">
        <f>_xlfn.DISPIMG("ID_26A3B9F73D65495CAFF059A0E17E6409",1)</f>
        <v>=DISPIMG("ID_26A3B9F73D65495CAFF059A0E17E6409",1)</v>
      </c>
    </row>
    <row r="37" ht="100" customHeight="1" spans="1:9">
      <c r="A37" s="7">
        <v>35</v>
      </c>
      <c r="B37" s="11" t="s">
        <v>53</v>
      </c>
      <c r="C37" s="17" t="s">
        <v>54</v>
      </c>
      <c r="D37" s="10">
        <v>2511778.184</v>
      </c>
      <c r="E37" s="13">
        <v>489254.119</v>
      </c>
      <c r="F37" s="9" t="s">
        <v>27</v>
      </c>
      <c r="G37" s="14">
        <v>32</v>
      </c>
      <c r="H37" s="9">
        <v>1.5</v>
      </c>
      <c r="I37" s="9" t="str">
        <f>_xlfn.DISPIMG("ID_CFB78A854D9540208FCB72F42B4EB13B",1)</f>
        <v>=DISPIMG("ID_CFB78A854D9540208FCB72F42B4EB13B",1)</v>
      </c>
    </row>
    <row r="38" ht="100" customHeight="1" spans="1:9">
      <c r="A38" s="7">
        <v>36</v>
      </c>
      <c r="B38" s="11" t="s">
        <v>53</v>
      </c>
      <c r="C38" s="17" t="s">
        <v>55</v>
      </c>
      <c r="D38" s="15">
        <v>2511780.106</v>
      </c>
      <c r="E38" s="16">
        <v>489253.495</v>
      </c>
      <c r="F38" s="9" t="s">
        <v>38</v>
      </c>
      <c r="G38" s="14">
        <v>57</v>
      </c>
      <c r="H38" s="9">
        <v>2.5</v>
      </c>
      <c r="I38" s="9" t="str">
        <f>_xlfn.DISPIMG("ID_9C73E4819AE7483EB28B591362C7FE8E",1)</f>
        <v>=DISPIMG("ID_9C73E4819AE7483EB28B591362C7FE8E",1)</v>
      </c>
    </row>
    <row r="39" ht="100" customHeight="1" spans="1:9">
      <c r="A39" s="7">
        <v>37</v>
      </c>
      <c r="B39" s="11" t="s">
        <v>53</v>
      </c>
      <c r="C39" s="17" t="s">
        <v>56</v>
      </c>
      <c r="D39" s="15">
        <v>2511784.216</v>
      </c>
      <c r="E39" s="16">
        <v>489252.938</v>
      </c>
      <c r="F39" s="9" t="s">
        <v>38</v>
      </c>
      <c r="G39" s="14">
        <v>54.140127388535</v>
      </c>
      <c r="H39" s="9">
        <v>2.5</v>
      </c>
      <c r="I39" s="9" t="str">
        <f>_xlfn.DISPIMG("ID_0CE98A0449D84293902776D702443E05",1)</f>
        <v>=DISPIMG("ID_0CE98A0449D84293902776D702443E05",1)</v>
      </c>
    </row>
    <row r="40" ht="100" customHeight="1" spans="1:9">
      <c r="A40" s="7">
        <v>38</v>
      </c>
      <c r="B40" s="11" t="s">
        <v>53</v>
      </c>
      <c r="C40" s="17" t="s">
        <v>57</v>
      </c>
      <c r="D40" s="15">
        <v>2511783.859</v>
      </c>
      <c r="E40" s="16">
        <v>489250.451</v>
      </c>
      <c r="F40" s="9" t="s">
        <v>38</v>
      </c>
      <c r="G40" s="14">
        <v>27.0700636942675</v>
      </c>
      <c r="H40" s="9">
        <v>1</v>
      </c>
      <c r="I40" s="9" t="str">
        <f>_xlfn.DISPIMG("ID_249BAAF61B5C4793AB292403DB848395",1)</f>
        <v>=DISPIMG("ID_249BAAF61B5C4793AB292403DB848395",1)</v>
      </c>
    </row>
    <row r="41" ht="100" customHeight="1" spans="1:9">
      <c r="A41" s="7">
        <v>39</v>
      </c>
      <c r="B41" s="11" t="s">
        <v>53</v>
      </c>
      <c r="C41" s="17" t="s">
        <v>58</v>
      </c>
      <c r="D41" s="10">
        <v>2511790.034</v>
      </c>
      <c r="E41" s="13">
        <v>489248.919</v>
      </c>
      <c r="F41" s="9" t="s">
        <v>27</v>
      </c>
      <c r="G41" s="14">
        <v>30.2547770700637</v>
      </c>
      <c r="H41" s="9">
        <v>1</v>
      </c>
      <c r="I41" s="9" t="str">
        <f>_xlfn.DISPIMG("ID_3E1F476760B5483D864B277DE8057D85",1)</f>
        <v>=DISPIMG("ID_3E1F476760B5483D864B277DE8057D85",1)</v>
      </c>
    </row>
    <row r="42" ht="100" customHeight="1" spans="1:9">
      <c r="A42" s="7">
        <v>40</v>
      </c>
      <c r="B42" s="11" t="s">
        <v>53</v>
      </c>
      <c r="C42" s="17" t="s">
        <v>59</v>
      </c>
      <c r="D42" s="15">
        <v>2511792.849</v>
      </c>
      <c r="E42" s="16">
        <v>489244.025</v>
      </c>
      <c r="F42" s="9" t="s">
        <v>27</v>
      </c>
      <c r="G42" s="14">
        <v>38.2165605095541</v>
      </c>
      <c r="H42" s="9">
        <v>1.5</v>
      </c>
      <c r="I42" s="9" t="str">
        <f>_xlfn.DISPIMG("ID_A5B89F6976E34143BFB2F536C6CD9B93",1)</f>
        <v>=DISPIMG("ID_A5B89F6976E34143BFB2F536C6CD9B93",1)</v>
      </c>
    </row>
    <row r="43" ht="100" customHeight="1" spans="1:9">
      <c r="A43" s="7">
        <v>41</v>
      </c>
      <c r="B43" s="11" t="s">
        <v>53</v>
      </c>
      <c r="C43" s="17" t="s">
        <v>60</v>
      </c>
      <c r="D43" s="15">
        <v>2511795.379</v>
      </c>
      <c r="E43" s="16">
        <v>489244.447</v>
      </c>
      <c r="F43" s="9" t="s">
        <v>27</v>
      </c>
      <c r="G43" s="14">
        <v>73.2484076433121</v>
      </c>
      <c r="H43" s="9">
        <v>2.5</v>
      </c>
      <c r="I43" s="9" t="str">
        <f>_xlfn.DISPIMG("ID_E7B427F3CA7D492DB2657608EEF56672",1)</f>
        <v>=DISPIMG("ID_E7B427F3CA7D492DB2657608EEF56672",1)</v>
      </c>
    </row>
    <row r="44" ht="100" customHeight="1" spans="1:9">
      <c r="A44" s="7">
        <v>42</v>
      </c>
      <c r="B44" s="11" t="s">
        <v>53</v>
      </c>
      <c r="C44" s="17" t="s">
        <v>61</v>
      </c>
      <c r="D44" s="15">
        <v>2511797.317</v>
      </c>
      <c r="E44" s="16">
        <v>489240.61</v>
      </c>
      <c r="F44" s="9" t="s">
        <v>38</v>
      </c>
      <c r="G44" s="14">
        <v>60.5095541401274</v>
      </c>
      <c r="H44" s="9">
        <v>2.5</v>
      </c>
      <c r="I44" s="9" t="str">
        <f>_xlfn.DISPIMG("ID_0431CE88D6F7485B9D65A90FED853A2C",1)</f>
        <v>=DISPIMG("ID_0431CE88D6F7485B9D65A90FED853A2C",1)</v>
      </c>
    </row>
    <row r="45" ht="100" customHeight="1" spans="1:9">
      <c r="A45" s="7">
        <v>43</v>
      </c>
      <c r="B45" s="11" t="s">
        <v>53</v>
      </c>
      <c r="C45" s="17" t="s">
        <v>62</v>
      </c>
      <c r="D45" s="15">
        <v>2511798.823</v>
      </c>
      <c r="E45" s="16">
        <v>489242.429</v>
      </c>
      <c r="F45" s="9" t="s">
        <v>27</v>
      </c>
      <c r="G45" s="14">
        <v>28.6624203821656</v>
      </c>
      <c r="H45" s="9">
        <v>1.5</v>
      </c>
      <c r="I45" s="9" t="str">
        <f>_xlfn.DISPIMG("ID_254E1AE715CD4356A7022C5EC7055797",1)</f>
        <v>=DISPIMG("ID_254E1AE715CD4356A7022C5EC7055797",1)</v>
      </c>
    </row>
    <row r="46" ht="100" customHeight="1" spans="1:9">
      <c r="A46" s="7">
        <v>44</v>
      </c>
      <c r="B46" s="11" t="s">
        <v>53</v>
      </c>
      <c r="C46" s="17" t="s">
        <v>63</v>
      </c>
      <c r="D46" s="15">
        <v>2511801.102</v>
      </c>
      <c r="E46" s="16">
        <v>489239.884</v>
      </c>
      <c r="F46" s="9" t="s">
        <v>38</v>
      </c>
      <c r="G46" s="14">
        <v>57.3248407643312</v>
      </c>
      <c r="H46" s="9">
        <v>2</v>
      </c>
      <c r="I46" s="9" t="str">
        <f>_xlfn.DISPIMG("ID_A29FF8EAE5C14F83AB23B4CA186BF489",1)</f>
        <v>=DISPIMG("ID_A29FF8EAE5C14F83AB23B4CA186BF489",1)</v>
      </c>
    </row>
    <row r="47" ht="100" customHeight="1" spans="1:9">
      <c r="A47" s="7">
        <v>45</v>
      </c>
      <c r="B47" s="11" t="s">
        <v>53</v>
      </c>
      <c r="C47" s="17" t="s">
        <v>64</v>
      </c>
      <c r="D47" s="15">
        <v>2511803.973</v>
      </c>
      <c r="E47" s="16">
        <v>489238.807</v>
      </c>
      <c r="F47" s="9" t="s">
        <v>27</v>
      </c>
      <c r="G47" s="14">
        <v>31.8471337579618</v>
      </c>
      <c r="H47" s="9">
        <v>1.5</v>
      </c>
      <c r="I47" s="9" t="str">
        <f>_xlfn.DISPIMG("ID_4AE06338F0E24FEABD431F2DDD806C0E",1)</f>
        <v>=DISPIMG("ID_4AE06338F0E24FEABD431F2DDD806C0E",1)</v>
      </c>
    </row>
    <row r="48" ht="100" customHeight="1" spans="1:9">
      <c r="A48" s="7">
        <v>46</v>
      </c>
      <c r="B48" s="11" t="s">
        <v>53</v>
      </c>
      <c r="C48" s="17" t="s">
        <v>65</v>
      </c>
      <c r="D48" s="15">
        <v>2511804.352</v>
      </c>
      <c r="E48" s="16">
        <v>489234.661</v>
      </c>
      <c r="F48" s="9" t="s">
        <v>27</v>
      </c>
      <c r="G48" s="14">
        <v>35.031847133758</v>
      </c>
      <c r="H48" s="9">
        <v>1.5</v>
      </c>
      <c r="I48" s="9" t="str">
        <f>_xlfn.DISPIMG("ID_BD89A2F8FD0B4BFBAF76460A6AC99E16",1)</f>
        <v>=DISPIMG("ID_BD89A2F8FD0B4BFBAF76460A6AC99E16",1)</v>
      </c>
    </row>
    <row r="49" ht="100" customHeight="1" spans="1:9">
      <c r="A49" s="7">
        <v>47</v>
      </c>
      <c r="B49" s="11" t="s">
        <v>66</v>
      </c>
      <c r="C49" s="9" t="s">
        <v>67</v>
      </c>
      <c r="D49" s="10">
        <v>2511730.781</v>
      </c>
      <c r="E49" s="13">
        <v>489290.188</v>
      </c>
      <c r="F49" s="9" t="s">
        <v>27</v>
      </c>
      <c r="G49" s="14">
        <v>31.8471337579618</v>
      </c>
      <c r="H49" s="9">
        <v>1.5</v>
      </c>
      <c r="I49" s="9" t="str">
        <f>_xlfn.DISPIMG("ID_CB9590357A574FD084C2D15FA8141991",1)</f>
        <v>=DISPIMG("ID_CB9590357A574FD084C2D15FA8141991",1)</v>
      </c>
    </row>
    <row r="50" ht="100" customHeight="1" spans="1:9">
      <c r="A50" s="7">
        <v>48</v>
      </c>
      <c r="B50" s="11" t="s">
        <v>66</v>
      </c>
      <c r="C50" s="9" t="s">
        <v>68</v>
      </c>
      <c r="D50" s="15">
        <v>2511730.797</v>
      </c>
      <c r="E50" s="16">
        <v>489294.71</v>
      </c>
      <c r="F50" s="9" t="s">
        <v>27</v>
      </c>
      <c r="G50" s="14">
        <v>31.8471337579618</v>
      </c>
      <c r="H50" s="9">
        <v>1.5</v>
      </c>
      <c r="I50" s="9" t="str">
        <f>_xlfn.DISPIMG("ID_DC5061DE47C2497388E58B2B61C6B9D5",1)</f>
        <v>=DISPIMG("ID_DC5061DE47C2497388E58B2B61C6B9D5",1)</v>
      </c>
    </row>
    <row r="51" ht="100" customHeight="1" spans="1:9">
      <c r="A51" s="7">
        <v>49</v>
      </c>
      <c r="B51" s="11" t="s">
        <v>66</v>
      </c>
      <c r="C51" s="9" t="s">
        <v>69</v>
      </c>
      <c r="D51" s="15">
        <v>2511725.538</v>
      </c>
      <c r="E51" s="16">
        <v>489293.478</v>
      </c>
      <c r="F51" s="9" t="s">
        <v>27</v>
      </c>
      <c r="G51" s="14">
        <v>31.8471337579618</v>
      </c>
      <c r="H51" s="9">
        <v>2</v>
      </c>
      <c r="I51" s="9" t="str">
        <f>_xlfn.DISPIMG("ID_8CFB9AAAB36449CBBB895DFBA92B6A54",1)</f>
        <v>=DISPIMG("ID_8CFB9AAAB36449CBBB895DFBA92B6A54",1)</v>
      </c>
    </row>
    <row r="52" ht="100" customHeight="1" spans="1:9">
      <c r="A52" s="7">
        <v>50</v>
      </c>
      <c r="B52" s="11" t="s">
        <v>66</v>
      </c>
      <c r="C52" s="9" t="s">
        <v>70</v>
      </c>
      <c r="D52" s="15">
        <v>2511724.107</v>
      </c>
      <c r="E52" s="16">
        <v>489295.988</v>
      </c>
      <c r="F52" s="9" t="s">
        <v>38</v>
      </c>
      <c r="G52" s="14">
        <v>58.9171974522293</v>
      </c>
      <c r="H52" s="9">
        <v>3</v>
      </c>
      <c r="I52" s="9" t="str">
        <f>_xlfn.DISPIMG("ID_5B7ED9EF92064167B66914E73085F741",1)</f>
        <v>=DISPIMG("ID_5B7ED9EF92064167B66914E73085F741",1)</v>
      </c>
    </row>
    <row r="53" ht="100" customHeight="1" spans="1:9">
      <c r="A53" s="7">
        <v>51</v>
      </c>
      <c r="B53" s="11" t="s">
        <v>66</v>
      </c>
      <c r="C53" s="9" t="s">
        <v>71</v>
      </c>
      <c r="D53" s="15">
        <v>2511725.126</v>
      </c>
      <c r="E53" s="16">
        <v>489298.506</v>
      </c>
      <c r="F53" s="9" t="s">
        <v>27</v>
      </c>
      <c r="G53" s="14">
        <v>31.8471337579618</v>
      </c>
      <c r="H53" s="9">
        <v>2</v>
      </c>
      <c r="I53" s="9" t="str">
        <f>_xlfn.DISPIMG("ID_769C14A5E6264089AF003B0D97406810",1)</f>
        <v>=DISPIMG("ID_769C14A5E6264089AF003B0D97406810",1)</v>
      </c>
    </row>
    <row r="54" ht="100" customHeight="1" spans="1:9">
      <c r="A54" s="7">
        <v>52</v>
      </c>
      <c r="B54" s="11" t="s">
        <v>66</v>
      </c>
      <c r="C54" s="9" t="s">
        <v>72</v>
      </c>
      <c r="D54" s="15">
        <v>2511722.503</v>
      </c>
      <c r="E54" s="16">
        <v>489299.93</v>
      </c>
      <c r="F54" s="9" t="s">
        <v>38</v>
      </c>
      <c r="G54" s="14">
        <v>57.3248407643312</v>
      </c>
      <c r="H54" s="9">
        <v>3</v>
      </c>
      <c r="I54" s="9" t="str">
        <f>_xlfn.DISPIMG("ID_E2B7190230B841ECB3E6B16B0B9BA85E",1)</f>
        <v>=DISPIMG("ID_E2B7190230B841ECB3E6B16B0B9BA85E",1)</v>
      </c>
    </row>
    <row r="55" ht="100" customHeight="1" spans="1:9">
      <c r="A55" s="7">
        <v>53</v>
      </c>
      <c r="B55" s="11" t="s">
        <v>66</v>
      </c>
      <c r="C55" s="9" t="s">
        <v>73</v>
      </c>
      <c r="D55" s="15">
        <v>2511719.762</v>
      </c>
      <c r="E55" s="16">
        <v>489298.298</v>
      </c>
      <c r="F55" s="9" t="s">
        <v>27</v>
      </c>
      <c r="G55" s="14">
        <v>36.6242038216561</v>
      </c>
      <c r="H55" s="9">
        <v>2</v>
      </c>
      <c r="I55" s="9" t="str">
        <f>_xlfn.DISPIMG("ID_68A6CCA7596F4BD688F8EE19E1AFBD40",1)</f>
        <v>=DISPIMG("ID_68A6CCA7596F4BD688F8EE19E1AFBD40",1)</v>
      </c>
    </row>
    <row r="56" ht="100" customHeight="1" spans="1:9">
      <c r="A56" s="7">
        <v>54</v>
      </c>
      <c r="B56" s="11" t="s">
        <v>66</v>
      </c>
      <c r="C56" s="9" t="s">
        <v>74</v>
      </c>
      <c r="D56" s="15">
        <v>2511718.378</v>
      </c>
      <c r="E56" s="16">
        <v>489301.668</v>
      </c>
      <c r="F56" s="9" t="s">
        <v>38</v>
      </c>
      <c r="G56" s="14">
        <v>52.5477707006369</v>
      </c>
      <c r="H56" s="9">
        <v>3</v>
      </c>
      <c r="I56" s="9" t="str">
        <f>_xlfn.DISPIMG("ID_FB867D78417642B4B062BE30FD23121E",1)</f>
        <v>=DISPIMG("ID_FB867D78417642B4B062BE30FD23121E",1)</v>
      </c>
    </row>
    <row r="57" ht="100" customHeight="1" spans="1:9">
      <c r="A57" s="7">
        <v>55</v>
      </c>
      <c r="B57" s="11" t="s">
        <v>75</v>
      </c>
      <c r="C57" s="9" t="s">
        <v>76</v>
      </c>
      <c r="D57" s="10">
        <v>2511687.27</v>
      </c>
      <c r="E57" s="13">
        <v>489328.202</v>
      </c>
      <c r="F57" s="9" t="s">
        <v>77</v>
      </c>
      <c r="G57" s="14">
        <v>25.4777070063694</v>
      </c>
      <c r="H57" s="9">
        <v>3.5</v>
      </c>
      <c r="I57" s="9" t="str">
        <f>_xlfn.DISPIMG("ID_57E6149A7EE84D159C67433120460F4A",1)</f>
        <v>=DISPIMG("ID_57E6149A7EE84D159C67433120460F4A",1)</v>
      </c>
    </row>
    <row r="58" ht="100" customHeight="1" spans="1:9">
      <c r="A58" s="7">
        <v>56</v>
      </c>
      <c r="B58" s="11" t="s">
        <v>78</v>
      </c>
      <c r="C58" s="9" t="s">
        <v>79</v>
      </c>
      <c r="D58" s="10">
        <v>2511597.925</v>
      </c>
      <c r="E58" s="13">
        <v>489393.175</v>
      </c>
      <c r="F58" s="9" t="s">
        <v>77</v>
      </c>
      <c r="G58" s="14">
        <v>31.8471337579618</v>
      </c>
      <c r="H58" s="9">
        <v>3.5</v>
      </c>
      <c r="I58" s="9" t="str">
        <f>_xlfn.DISPIMG("ID_1D6F9EFF4F974280A75AF47AE17849A1",1)</f>
        <v>=DISPIMG("ID_1D6F9EFF4F974280A75AF47AE17849A1",1)</v>
      </c>
    </row>
    <row r="59" ht="100" customHeight="1" spans="1:9">
      <c r="A59" s="7">
        <v>57</v>
      </c>
      <c r="B59" s="11" t="s">
        <v>80</v>
      </c>
      <c r="C59" s="9" t="s">
        <v>81</v>
      </c>
      <c r="D59" s="10">
        <v>2511546.909</v>
      </c>
      <c r="E59" s="13">
        <v>489431.603</v>
      </c>
      <c r="F59" s="9" t="s">
        <v>82</v>
      </c>
      <c r="G59" s="14">
        <v>14.3312101910828</v>
      </c>
      <c r="H59" s="9">
        <v>3.5</v>
      </c>
      <c r="I59" s="9" t="str">
        <f>_xlfn.DISPIMG("ID_CA5C38B4C49A49FC961E8CD8FEBE5D98",1)</f>
        <v>=DISPIMG("ID_CA5C38B4C49A49FC961E8CD8FEBE5D98",1)</v>
      </c>
    </row>
    <row r="60" ht="100" customHeight="1" spans="1:9">
      <c r="A60" s="7">
        <v>58</v>
      </c>
      <c r="B60" s="11" t="s">
        <v>80</v>
      </c>
      <c r="C60" s="9" t="s">
        <v>83</v>
      </c>
      <c r="D60" s="15">
        <v>2511545.196</v>
      </c>
      <c r="E60" s="16">
        <v>489433.134</v>
      </c>
      <c r="F60" s="9" t="s">
        <v>82</v>
      </c>
      <c r="G60" s="14">
        <v>14.3312101910828</v>
      </c>
      <c r="H60" s="9">
        <v>3.5</v>
      </c>
      <c r="I60" s="9" t="str">
        <f>_xlfn.DISPIMG("ID_4377BFF4E4444B0A898DF47AB3C766F7",1)</f>
        <v>=DISPIMG("ID_4377BFF4E4444B0A898DF47AB3C766F7",1)</v>
      </c>
    </row>
    <row r="61" ht="100" customHeight="1" spans="1:9">
      <c r="A61" s="7">
        <v>59</v>
      </c>
      <c r="B61" s="11" t="s">
        <v>80</v>
      </c>
      <c r="C61" s="9" t="s">
        <v>84</v>
      </c>
      <c r="D61" s="15">
        <v>2511543.097</v>
      </c>
      <c r="E61" s="16">
        <v>489434.581</v>
      </c>
      <c r="F61" s="9" t="s">
        <v>82</v>
      </c>
      <c r="G61" s="14">
        <v>17.515923566879</v>
      </c>
      <c r="H61" s="9">
        <v>3.5</v>
      </c>
      <c r="I61" s="9" t="str">
        <f>_xlfn.DISPIMG("ID_9256A8E4D25B410CB2C2EB648D9055C7",1)</f>
        <v>=DISPIMG("ID_9256A8E4D25B410CB2C2EB648D9055C7",1)</v>
      </c>
    </row>
    <row r="62" ht="100" customHeight="1" spans="1:9">
      <c r="A62" s="7">
        <v>60</v>
      </c>
      <c r="B62" s="11" t="s">
        <v>80</v>
      </c>
      <c r="C62" s="9" t="s">
        <v>85</v>
      </c>
      <c r="D62" s="15">
        <v>2511537.382</v>
      </c>
      <c r="E62" s="16">
        <v>489439.253</v>
      </c>
      <c r="F62" s="9" t="s">
        <v>86</v>
      </c>
      <c r="G62" s="14">
        <v>25.4777070063694</v>
      </c>
      <c r="H62" s="9">
        <v>5</v>
      </c>
      <c r="I62" s="9" t="str">
        <f>_xlfn.DISPIMG("ID_652A85E5CD9C45A0A5769857B43D8AC4",1)</f>
        <v>=DISPIMG("ID_652A85E5CD9C45A0A5769857B43D8AC4",1)</v>
      </c>
    </row>
    <row r="63" ht="100" customHeight="1" spans="1:9">
      <c r="A63" s="7">
        <v>61</v>
      </c>
      <c r="B63" s="11" t="s">
        <v>80</v>
      </c>
      <c r="C63" s="9" t="s">
        <v>87</v>
      </c>
      <c r="D63" s="15">
        <v>2511534.751</v>
      </c>
      <c r="E63" s="16">
        <v>489441.157</v>
      </c>
      <c r="F63" s="9" t="s">
        <v>86</v>
      </c>
      <c r="G63" s="14">
        <v>19.1082802547771</v>
      </c>
      <c r="H63" s="9">
        <v>5</v>
      </c>
      <c r="I63" s="9" t="str">
        <f>_xlfn.DISPIMG("ID_F247B372D5C6435FB8B0DE6D8257B6CA",1)</f>
        <v>=DISPIMG("ID_F247B372D5C6435FB8B0DE6D8257B6CA",1)</v>
      </c>
    </row>
    <row r="64" ht="100" customHeight="1" spans="1:9">
      <c r="A64" s="7">
        <v>62</v>
      </c>
      <c r="B64" s="11" t="s">
        <v>80</v>
      </c>
      <c r="C64" s="9" t="s">
        <v>88</v>
      </c>
      <c r="D64" s="15">
        <v>2511533</v>
      </c>
      <c r="E64" s="16">
        <v>489442.768</v>
      </c>
      <c r="F64" s="9" t="s">
        <v>86</v>
      </c>
      <c r="G64" s="14">
        <v>20.7006369426752</v>
      </c>
      <c r="H64" s="9">
        <v>5</v>
      </c>
      <c r="I64" s="9" t="str">
        <f>_xlfn.DISPIMG("ID_867145B20DF44273B70B238273CBDB66",1)</f>
        <v>=DISPIMG("ID_867145B20DF44273B70B238273CBDB66",1)</v>
      </c>
    </row>
    <row r="65" ht="100" customHeight="1" spans="1:9">
      <c r="A65" s="7">
        <v>63</v>
      </c>
      <c r="B65" s="8" t="s">
        <v>89</v>
      </c>
      <c r="C65" s="9" t="s">
        <v>90</v>
      </c>
      <c r="D65" s="10">
        <v>2511493.722</v>
      </c>
      <c r="E65" s="13">
        <v>489472.249</v>
      </c>
      <c r="F65" s="9" t="s">
        <v>86</v>
      </c>
      <c r="G65" s="14">
        <v>19.1082802547771</v>
      </c>
      <c r="H65" s="9">
        <v>5</v>
      </c>
      <c r="I65" s="9" t="str">
        <f>_xlfn.DISPIMG("ID_64657C605C20427EA2199D9A15CB8D6C",1)</f>
        <v>=DISPIMG("ID_64657C605C20427EA2199D9A15CB8D6C",1)</v>
      </c>
    </row>
    <row r="66" ht="100" customHeight="1" spans="1:9">
      <c r="A66" s="7">
        <v>64</v>
      </c>
      <c r="B66" s="8" t="s">
        <v>89</v>
      </c>
      <c r="C66" s="9" t="s">
        <v>91</v>
      </c>
      <c r="D66" s="15">
        <v>2511480.526</v>
      </c>
      <c r="E66" s="16">
        <v>489482.11</v>
      </c>
      <c r="F66" s="9" t="s">
        <v>92</v>
      </c>
      <c r="G66" s="14">
        <v>20.7006369426752</v>
      </c>
      <c r="H66" s="9">
        <v>3.5</v>
      </c>
      <c r="I66" s="9" t="str">
        <f>_xlfn.DISPIMG("ID_C0432B0274D54BBDA2CEF0C25739169B",1)</f>
        <v>=DISPIMG("ID_C0432B0274D54BBDA2CEF0C25739169B",1)</v>
      </c>
    </row>
    <row r="67" ht="100" customHeight="1" spans="1:9">
      <c r="A67" s="7">
        <v>65</v>
      </c>
      <c r="B67" s="8" t="s">
        <v>89</v>
      </c>
      <c r="C67" s="9" t="s">
        <v>93</v>
      </c>
      <c r="D67" s="15">
        <v>2511479.136</v>
      </c>
      <c r="E67" s="16">
        <v>489483.574</v>
      </c>
      <c r="F67" s="9" t="s">
        <v>92</v>
      </c>
      <c r="G67" s="14">
        <v>14.3312101910828</v>
      </c>
      <c r="H67" s="9">
        <v>3.5</v>
      </c>
      <c r="I67" s="9" t="str">
        <f>_xlfn.DISPIMG("ID_14DE9BED464C438DBB1EE04C6516E70D",1)</f>
        <v>=DISPIMG("ID_14DE9BED464C438DBB1EE04C6516E70D",1)</v>
      </c>
    </row>
    <row r="68" ht="100" customHeight="1" spans="1:9">
      <c r="A68" s="7">
        <v>66</v>
      </c>
      <c r="B68" s="8" t="s">
        <v>89</v>
      </c>
      <c r="C68" s="9" t="s">
        <v>94</v>
      </c>
      <c r="D68" s="15">
        <v>2511477.214</v>
      </c>
      <c r="E68" s="16">
        <v>489484.982</v>
      </c>
      <c r="F68" s="9" t="s">
        <v>92</v>
      </c>
      <c r="G68" s="14">
        <v>17.515923566879</v>
      </c>
      <c r="H68" s="9">
        <v>3.5</v>
      </c>
      <c r="I68" s="9" t="str">
        <f>_xlfn.DISPIMG("ID_B07031F3FCC046FBA8626EE4FC4ADE6F",1)</f>
        <v>=DISPIMG("ID_B07031F3FCC046FBA8626EE4FC4ADE6F",1)</v>
      </c>
    </row>
    <row r="69" ht="100" customHeight="1" spans="1:9">
      <c r="A69" s="7">
        <v>67</v>
      </c>
      <c r="B69" s="11" t="s">
        <v>95</v>
      </c>
      <c r="C69" s="9" t="s">
        <v>96</v>
      </c>
      <c r="D69" s="10">
        <v>2511467.548</v>
      </c>
      <c r="E69" s="13">
        <v>489491.975</v>
      </c>
      <c r="F69" s="9" t="s">
        <v>82</v>
      </c>
      <c r="G69" s="14">
        <v>17.515923566879</v>
      </c>
      <c r="H69" s="9">
        <v>3.5</v>
      </c>
      <c r="I69" s="9" t="str">
        <f>_xlfn.DISPIMG("ID_7C62F273BF7B408793C0463FE3A63AC5",1)</f>
        <v>=DISPIMG("ID_7C62F273BF7B408793C0463FE3A63AC5",1)</v>
      </c>
    </row>
    <row r="70" ht="100" customHeight="1" spans="1:9">
      <c r="A70" s="7">
        <v>68</v>
      </c>
      <c r="B70" s="11" t="s">
        <v>95</v>
      </c>
      <c r="C70" s="9" t="s">
        <v>97</v>
      </c>
      <c r="D70" s="15">
        <v>2511465.584</v>
      </c>
      <c r="E70" s="16">
        <v>489493.704</v>
      </c>
      <c r="F70" s="9" t="s">
        <v>82</v>
      </c>
      <c r="G70" s="14">
        <v>15.9235668789809</v>
      </c>
      <c r="H70" s="9">
        <v>3.5</v>
      </c>
      <c r="I70" s="9" t="str">
        <f>_xlfn.DISPIMG("ID_51E31FBEAA454CCD9C3586B4EA84D387",1)</f>
        <v>=DISPIMG("ID_51E31FBEAA454CCD9C3586B4EA84D387",1)</v>
      </c>
    </row>
    <row r="71" ht="100" customHeight="1" spans="1:9">
      <c r="A71" s="7">
        <v>69</v>
      </c>
      <c r="B71" s="11" t="s">
        <v>95</v>
      </c>
      <c r="C71" s="9" t="s">
        <v>98</v>
      </c>
      <c r="D71" s="15">
        <v>2511463.605</v>
      </c>
      <c r="E71" s="16">
        <v>489495.276</v>
      </c>
      <c r="F71" s="9" t="s">
        <v>82</v>
      </c>
      <c r="G71" s="14">
        <v>17.515923566879</v>
      </c>
      <c r="H71" s="9">
        <v>3.5</v>
      </c>
      <c r="I71" s="9" t="str">
        <f>_xlfn.DISPIMG("ID_1D07E6FDA86F4C098AD6BDBC3E2E8695",1)</f>
        <v>=DISPIMG("ID_1D07E6FDA86F4C098AD6BDBC3E2E8695",1)</v>
      </c>
    </row>
    <row r="72" ht="100" customHeight="1" spans="1:9">
      <c r="A72" s="7">
        <v>70</v>
      </c>
      <c r="B72" s="11" t="s">
        <v>95</v>
      </c>
      <c r="C72" s="9" t="s">
        <v>99</v>
      </c>
      <c r="D72" s="15">
        <v>2511461.635</v>
      </c>
      <c r="E72" s="16">
        <v>489496.609</v>
      </c>
      <c r="F72" s="9" t="s">
        <v>82</v>
      </c>
      <c r="G72" s="14">
        <v>15.9235668789809</v>
      </c>
      <c r="H72" s="9">
        <v>3.5</v>
      </c>
      <c r="I72" s="9" t="str">
        <f>_xlfn.DISPIMG("ID_24EB53CFAB07434ABF7B2670CC239340",1)</f>
        <v>=DISPIMG("ID_24EB53CFAB07434ABF7B2670CC239340",1)</v>
      </c>
    </row>
    <row r="73" ht="100" customHeight="1" spans="1:9">
      <c r="A73" s="7">
        <v>71</v>
      </c>
      <c r="B73" s="11" t="s">
        <v>95</v>
      </c>
      <c r="C73" s="9" t="s">
        <v>100</v>
      </c>
      <c r="D73" s="15">
        <v>2511459.726</v>
      </c>
      <c r="E73" s="16">
        <v>489498.148</v>
      </c>
      <c r="F73" s="9" t="s">
        <v>82</v>
      </c>
      <c r="G73" s="14">
        <v>14.3312101910828</v>
      </c>
      <c r="H73" s="9">
        <v>3.5</v>
      </c>
      <c r="I73" s="9" t="str">
        <f>_xlfn.DISPIMG("ID_B87BE7C7EDC1492EBAB82BC623DD2FCF",1)</f>
        <v>=DISPIMG("ID_B87BE7C7EDC1492EBAB82BC623DD2FCF",1)</v>
      </c>
    </row>
    <row r="74" ht="100" customHeight="1" spans="1:9">
      <c r="A74" s="7">
        <v>72</v>
      </c>
      <c r="B74" s="11" t="s">
        <v>95</v>
      </c>
      <c r="C74" s="9" t="s">
        <v>101</v>
      </c>
      <c r="D74" s="15">
        <v>2511453.862</v>
      </c>
      <c r="E74" s="16">
        <v>489502.911</v>
      </c>
      <c r="F74" s="9" t="s">
        <v>86</v>
      </c>
      <c r="G74" s="14">
        <v>25.4777070063694</v>
      </c>
      <c r="H74" s="9">
        <v>5</v>
      </c>
      <c r="I74" s="9" t="str">
        <f>_xlfn.DISPIMG("ID_67A79B27ECDA42BBA484BD3788F1CCB4",1)</f>
        <v>=DISPIMG("ID_67A79B27ECDA42BBA484BD3788F1CCB4",1)</v>
      </c>
    </row>
    <row r="75" ht="100" customHeight="1" spans="1:9">
      <c r="A75" s="7">
        <v>73</v>
      </c>
      <c r="B75" s="11" t="s">
        <v>95</v>
      </c>
      <c r="C75" s="9" t="s">
        <v>102</v>
      </c>
      <c r="D75" s="15">
        <v>2511456.129</v>
      </c>
      <c r="E75" s="16">
        <v>489501.335</v>
      </c>
      <c r="F75" s="9" t="s">
        <v>86</v>
      </c>
      <c r="G75" s="14">
        <v>14.3312101910828</v>
      </c>
      <c r="H75" s="9">
        <v>4</v>
      </c>
      <c r="I75" s="9" t="str">
        <f>_xlfn.DISPIMG("ID_CDFC2A638BFB490BAC0CF6FD736DBC03",1)</f>
        <v>=DISPIMG("ID_CDFC2A638BFB490BAC0CF6FD736DBC03",1)</v>
      </c>
    </row>
    <row r="76" ht="100" customHeight="1" spans="1:9">
      <c r="A76" s="7">
        <v>74</v>
      </c>
      <c r="B76" s="11" t="s">
        <v>103</v>
      </c>
      <c r="C76" s="9" t="s">
        <v>104</v>
      </c>
      <c r="D76" s="10">
        <v>2511432.014</v>
      </c>
      <c r="E76" s="13">
        <v>489519.397</v>
      </c>
      <c r="F76" s="9" t="s">
        <v>92</v>
      </c>
      <c r="G76" s="14">
        <v>11.1464968152866</v>
      </c>
      <c r="H76" s="9">
        <v>3</v>
      </c>
      <c r="I76" s="9" t="str">
        <f>_xlfn.DISPIMG("ID_61152C2A0D58406888710C7A8FEBF87E",1)</f>
        <v>=DISPIMG("ID_61152C2A0D58406888710C7A8FEBF87E",1)</v>
      </c>
    </row>
    <row r="77" ht="100" customHeight="1" spans="1:9">
      <c r="A77" s="7">
        <v>75</v>
      </c>
      <c r="B77" s="11" t="s">
        <v>103</v>
      </c>
      <c r="C77" s="9" t="s">
        <v>105</v>
      </c>
      <c r="D77" s="15">
        <v>2511426.743</v>
      </c>
      <c r="E77" s="16">
        <v>489523.561</v>
      </c>
      <c r="F77" s="18" t="s">
        <v>82</v>
      </c>
      <c r="G77" s="14">
        <v>14.3312101910828</v>
      </c>
      <c r="H77" s="9">
        <v>4</v>
      </c>
      <c r="I77" s="9" t="str">
        <f>_xlfn.DISPIMG("ID_89C4FED52BBF4A82956AC62C970F7FD5",1)</f>
        <v>=DISPIMG("ID_89C4FED52BBF4A82956AC62C970F7FD5",1)</v>
      </c>
    </row>
    <row r="78" ht="100" customHeight="1" spans="1:9">
      <c r="A78" s="7">
        <v>76</v>
      </c>
      <c r="B78" s="11" t="s">
        <v>103</v>
      </c>
      <c r="C78" s="9" t="s">
        <v>106</v>
      </c>
      <c r="D78" s="15">
        <v>2511425.095</v>
      </c>
      <c r="E78" s="16">
        <v>489524.72</v>
      </c>
      <c r="F78" s="18" t="s">
        <v>82</v>
      </c>
      <c r="G78" s="14">
        <v>17.515923566879</v>
      </c>
      <c r="H78" s="9">
        <v>4</v>
      </c>
      <c r="I78" s="9" t="str">
        <f>_xlfn.DISPIMG("ID_61BA39C2866444EB8F37BAACAE5ED88D",1)</f>
        <v>=DISPIMG("ID_61BA39C2866444EB8F37BAACAE5ED88D",1)</v>
      </c>
    </row>
    <row r="79" ht="100" customHeight="1" spans="1:9">
      <c r="A79" s="7">
        <v>77</v>
      </c>
      <c r="B79" s="11" t="s">
        <v>103</v>
      </c>
      <c r="C79" s="9" t="s">
        <v>107</v>
      </c>
      <c r="D79" s="15">
        <v>2511422.733</v>
      </c>
      <c r="E79" s="16">
        <v>489526.437</v>
      </c>
      <c r="F79" s="18" t="s">
        <v>82</v>
      </c>
      <c r="G79" s="14">
        <v>17.515923566879</v>
      </c>
      <c r="H79" s="9">
        <v>4</v>
      </c>
      <c r="I79" s="9" t="str">
        <f>_xlfn.DISPIMG("ID_DA79B012B11F41D3A6C892BAF4824C2B",1)</f>
        <v>=DISPIMG("ID_DA79B012B11F41D3A6C892BAF4824C2B",1)</v>
      </c>
    </row>
    <row r="80" ht="100" customHeight="1" spans="1:9">
      <c r="A80" s="7">
        <v>78</v>
      </c>
      <c r="B80" s="11" t="s">
        <v>103</v>
      </c>
      <c r="C80" s="9" t="s">
        <v>108</v>
      </c>
      <c r="D80" s="15">
        <v>2511421.028</v>
      </c>
      <c r="E80" s="16">
        <v>489527.869</v>
      </c>
      <c r="F80" s="18" t="s">
        <v>82</v>
      </c>
      <c r="G80" s="14">
        <v>19.1082802547771</v>
      </c>
      <c r="H80" s="9">
        <v>4</v>
      </c>
      <c r="I80" s="9" t="str">
        <f>_xlfn.DISPIMG("ID_D01B099CA9BE4A7E9E65988BC46DF04E",1)</f>
        <v>=DISPIMG("ID_D01B099CA9BE4A7E9E65988BC46DF04E",1)</v>
      </c>
    </row>
    <row r="81" ht="100" customHeight="1" spans="1:9">
      <c r="A81" s="7">
        <v>79</v>
      </c>
      <c r="B81" s="11" t="s">
        <v>103</v>
      </c>
      <c r="C81" s="9" t="s">
        <v>109</v>
      </c>
      <c r="D81" s="15">
        <v>2511418.658</v>
      </c>
      <c r="E81" s="16">
        <v>489529.395</v>
      </c>
      <c r="F81" s="18" t="s">
        <v>82</v>
      </c>
      <c r="G81" s="14">
        <v>14.3312101910828</v>
      </c>
      <c r="H81" s="9">
        <v>3</v>
      </c>
      <c r="I81" s="9" t="str">
        <f>_xlfn.DISPIMG("ID_5FAD63A7A4D6411BAB0465E7DCA65EC3",1)</f>
        <v>=DISPIMG("ID_5FAD63A7A4D6411BAB0465E7DCA65EC3",1)</v>
      </c>
    </row>
    <row r="82" ht="100" customHeight="1" spans="1:9">
      <c r="A82" s="7">
        <v>80</v>
      </c>
      <c r="B82" s="11" t="s">
        <v>103</v>
      </c>
      <c r="C82" s="9" t="s">
        <v>110</v>
      </c>
      <c r="D82" s="10">
        <v>2511409.85</v>
      </c>
      <c r="E82" s="13">
        <v>489536.402</v>
      </c>
      <c r="F82" s="9" t="s">
        <v>86</v>
      </c>
      <c r="G82" s="14">
        <v>25.4777070063694</v>
      </c>
      <c r="H82" s="9">
        <v>6</v>
      </c>
      <c r="I82" s="9" t="str">
        <f>_xlfn.DISPIMG("ID_80EA396621BC475CA4A456DA4C88B8F9",1)</f>
        <v>=DISPIMG("ID_80EA396621BC475CA4A456DA4C88B8F9",1)</v>
      </c>
    </row>
    <row r="83" ht="100" customHeight="1" spans="1:9">
      <c r="A83" s="7">
        <v>81</v>
      </c>
      <c r="B83" s="11" t="s">
        <v>111</v>
      </c>
      <c r="C83" s="7" t="s">
        <v>112</v>
      </c>
      <c r="D83" s="10">
        <v>2511385.648</v>
      </c>
      <c r="E83" s="13">
        <v>489554.34</v>
      </c>
      <c r="F83" s="18" t="s">
        <v>82</v>
      </c>
      <c r="G83" s="12">
        <v>14.3312101910828</v>
      </c>
      <c r="H83" s="7">
        <v>3</v>
      </c>
      <c r="I83" s="7" t="str">
        <f>_xlfn.DISPIMG("ID_C129D5C9BA514A869219072610F2CB81",1)</f>
        <v>=DISPIMG("ID_C129D5C9BA514A869219072610F2CB81",1)</v>
      </c>
    </row>
    <row r="84" ht="100" customHeight="1" spans="1:9">
      <c r="A84" s="7">
        <v>82</v>
      </c>
      <c r="B84" s="11" t="s">
        <v>111</v>
      </c>
      <c r="C84" s="7" t="s">
        <v>113</v>
      </c>
      <c r="D84" s="15">
        <v>2511383.856</v>
      </c>
      <c r="E84" s="16">
        <v>489555.97</v>
      </c>
      <c r="F84" s="18" t="s">
        <v>82</v>
      </c>
      <c r="G84" s="19">
        <v>7.96178343949045</v>
      </c>
      <c r="H84" s="11">
        <v>3</v>
      </c>
      <c r="I84" s="11" t="str">
        <f>_xlfn.DISPIMG("ID_9C15A0756C354A02B710F32C91B7BFAC",1)</f>
        <v>=DISPIMG("ID_9C15A0756C354A02B710F32C91B7BFAC",1)</v>
      </c>
    </row>
    <row r="85" ht="100" customHeight="1" spans="1:9">
      <c r="A85" s="7">
        <v>83</v>
      </c>
      <c r="B85" s="11" t="s">
        <v>111</v>
      </c>
      <c r="C85" s="7" t="s">
        <v>114</v>
      </c>
      <c r="D85" s="15">
        <v>2511381.679</v>
      </c>
      <c r="E85" s="16">
        <v>489557.53</v>
      </c>
      <c r="F85" s="18" t="s">
        <v>82</v>
      </c>
      <c r="G85" s="19">
        <v>11.1464968152866</v>
      </c>
      <c r="H85" s="11">
        <v>3</v>
      </c>
      <c r="I85" s="11" t="str">
        <f>_xlfn.DISPIMG("ID_60E7EAFD9F324DD8BE374B7D2E67ED88",1)</f>
        <v>=DISPIMG("ID_60E7EAFD9F324DD8BE374B7D2E67ED88",1)</v>
      </c>
    </row>
    <row r="86" ht="100" customHeight="1" spans="1:9">
      <c r="A86" s="7">
        <v>84</v>
      </c>
      <c r="B86" s="11" t="s">
        <v>111</v>
      </c>
      <c r="C86" s="7" t="s">
        <v>115</v>
      </c>
      <c r="D86" s="15">
        <v>2511379.641</v>
      </c>
      <c r="E86" s="16">
        <v>489558.85</v>
      </c>
      <c r="F86" s="18" t="s">
        <v>82</v>
      </c>
      <c r="G86" s="19">
        <v>12.7388535031847</v>
      </c>
      <c r="H86" s="11">
        <v>3</v>
      </c>
      <c r="I86" s="11" t="str">
        <f>_xlfn.DISPIMG("ID_C2660BD5061B480C8AFBA591ACAB860E",1)</f>
        <v>=DISPIMG("ID_C2660BD5061B480C8AFBA591ACAB860E",1)</v>
      </c>
    </row>
    <row r="87" ht="100" customHeight="1" spans="1:9">
      <c r="A87" s="7">
        <v>85</v>
      </c>
      <c r="B87" s="11" t="s">
        <v>111</v>
      </c>
      <c r="C87" s="7" t="s">
        <v>116</v>
      </c>
      <c r="D87" s="15">
        <v>2511377.924</v>
      </c>
      <c r="E87" s="16">
        <v>489560.251</v>
      </c>
      <c r="F87" s="18" t="s">
        <v>82</v>
      </c>
      <c r="G87" s="19">
        <v>15.9235668789809</v>
      </c>
      <c r="H87" s="11">
        <v>3</v>
      </c>
      <c r="I87" s="11" t="str">
        <f>_xlfn.DISPIMG("ID_3CBD0AF3D3964DCF9B4F44A135375E73",1)</f>
        <v>=DISPIMG("ID_3CBD0AF3D3964DCF9B4F44A135375E73",1)</v>
      </c>
    </row>
    <row r="88" ht="100" customHeight="1" spans="1:9">
      <c r="A88" s="7">
        <v>86</v>
      </c>
      <c r="B88" s="11" t="s">
        <v>111</v>
      </c>
      <c r="C88" s="7" t="s">
        <v>117</v>
      </c>
      <c r="D88" s="15">
        <v>2511371.919</v>
      </c>
      <c r="E88" s="16">
        <v>489564.867</v>
      </c>
      <c r="F88" s="11" t="s">
        <v>86</v>
      </c>
      <c r="G88" s="19">
        <v>20.7006369426752</v>
      </c>
      <c r="H88" s="11">
        <v>6</v>
      </c>
      <c r="I88" s="11" t="str">
        <f>_xlfn.DISPIMG("ID_5E6E077243F64B8995C06AF3B6EB694C",1)</f>
        <v>=DISPIMG("ID_5E6E077243F64B8995C06AF3B6EB694C",1)</v>
      </c>
    </row>
    <row r="89" ht="100" customHeight="1" spans="1:9">
      <c r="A89" s="7">
        <v>87</v>
      </c>
      <c r="B89" s="11" t="s">
        <v>118</v>
      </c>
      <c r="C89" s="11" t="s">
        <v>119</v>
      </c>
      <c r="D89" s="10">
        <v>2511289.165</v>
      </c>
      <c r="E89" s="13">
        <v>489628.291</v>
      </c>
      <c r="F89" s="11" t="s">
        <v>86</v>
      </c>
      <c r="G89" s="19">
        <v>28.6624203821656</v>
      </c>
      <c r="H89" s="11">
        <v>5.5</v>
      </c>
      <c r="I89" s="11" t="str">
        <f>_xlfn.DISPIMG("ID_AAD34768A20448D18A182683949C2641",1)</f>
        <v>=DISPIMG("ID_AAD34768A20448D18A182683949C2641",1)</v>
      </c>
    </row>
    <row r="90" ht="100" customHeight="1" spans="1:9">
      <c r="A90" s="7">
        <v>88</v>
      </c>
      <c r="B90" s="11" t="s">
        <v>118</v>
      </c>
      <c r="C90" s="11" t="s">
        <v>120</v>
      </c>
      <c r="D90" s="15">
        <v>2511287.148</v>
      </c>
      <c r="E90" s="16">
        <v>489629.903</v>
      </c>
      <c r="F90" s="11" t="s">
        <v>86</v>
      </c>
      <c r="G90" s="19">
        <v>20.7006369426752</v>
      </c>
      <c r="H90" s="11">
        <v>5.5</v>
      </c>
      <c r="I90" s="11" t="str">
        <f>_xlfn.DISPIMG("ID_EF3EED746D6743DB9E5F3C84DCF95CEA",1)</f>
        <v>=DISPIMG("ID_EF3EED746D6743DB9E5F3C84DCF95CEA",1)</v>
      </c>
    </row>
    <row r="91" ht="100" customHeight="1" spans="1:9">
      <c r="A91" s="7">
        <v>89</v>
      </c>
      <c r="B91" s="20" t="s">
        <v>121</v>
      </c>
      <c r="C91" s="11" t="s">
        <v>122</v>
      </c>
      <c r="D91" s="10">
        <v>2511247.08</v>
      </c>
      <c r="E91" s="13">
        <v>489659.951</v>
      </c>
      <c r="F91" s="11" t="s">
        <v>86</v>
      </c>
      <c r="G91" s="19">
        <v>28.6624203821656</v>
      </c>
      <c r="H91" s="11">
        <v>6.5</v>
      </c>
      <c r="I91" s="11" t="str">
        <f>_xlfn.DISPIMG("ID_E5F2ABAC786542239DF3EDD78AD14135",1)</f>
        <v>=DISPIMG("ID_E5F2ABAC786542239DF3EDD78AD14135",1)</v>
      </c>
    </row>
    <row r="92" ht="100" customHeight="1" spans="1:9">
      <c r="A92" s="7">
        <v>90</v>
      </c>
      <c r="B92" s="20" t="s">
        <v>121</v>
      </c>
      <c r="C92" s="11" t="s">
        <v>123</v>
      </c>
      <c r="D92" s="15">
        <v>2511244.912</v>
      </c>
      <c r="E92" s="16">
        <v>489661.66</v>
      </c>
      <c r="F92" s="11" t="s">
        <v>86</v>
      </c>
      <c r="G92" s="19">
        <v>22.2929936305732</v>
      </c>
      <c r="H92" s="11">
        <v>6</v>
      </c>
      <c r="I92" s="11" t="str">
        <f>_xlfn.DISPIMG("ID_A4A6F1C87D4F4CA1A4C52CED4E431A32",1)</f>
        <v>=DISPIMG("ID_A4A6F1C87D4F4CA1A4C52CED4E431A32",1)</v>
      </c>
    </row>
    <row r="93" ht="100" customHeight="1" spans="1:9">
      <c r="A93" s="7">
        <v>91</v>
      </c>
      <c r="B93" s="20" t="s">
        <v>121</v>
      </c>
      <c r="C93" s="11" t="s">
        <v>124</v>
      </c>
      <c r="D93" s="15">
        <v>2511234.539</v>
      </c>
      <c r="E93" s="16">
        <v>489669.346</v>
      </c>
      <c r="F93" s="9" t="s">
        <v>92</v>
      </c>
      <c r="G93" s="19">
        <v>14.3312101910828</v>
      </c>
      <c r="H93" s="11">
        <v>3</v>
      </c>
      <c r="I93" s="11" t="str">
        <f>_xlfn.DISPIMG("ID_C795EB64DF064AB7B621BFE8EE337B18",1)</f>
        <v>=DISPIMG("ID_C795EB64DF064AB7B621BFE8EE337B18",1)</v>
      </c>
    </row>
    <row r="94" ht="100" customHeight="1" spans="1:9">
      <c r="A94" s="7">
        <v>92</v>
      </c>
      <c r="B94" s="20" t="s">
        <v>125</v>
      </c>
      <c r="C94" s="11" t="s">
        <v>126</v>
      </c>
      <c r="D94" s="10">
        <v>2511193.897</v>
      </c>
      <c r="E94" s="13">
        <v>489700.405</v>
      </c>
      <c r="F94" s="9" t="s">
        <v>92</v>
      </c>
      <c r="G94" s="19">
        <v>14.3312101910828</v>
      </c>
      <c r="H94" s="11">
        <v>3.5</v>
      </c>
      <c r="I94" s="11" t="str">
        <f>_xlfn.DISPIMG("ID_77FCAA6CCF1A4697BA394EC73AD53A77",1)</f>
        <v>=DISPIMG("ID_77FCAA6CCF1A4697BA394EC73AD53A77",1)</v>
      </c>
    </row>
    <row r="95" ht="100" customHeight="1" spans="1:9">
      <c r="A95" s="7">
        <v>93</v>
      </c>
      <c r="B95" s="20" t="s">
        <v>125</v>
      </c>
      <c r="C95" s="11" t="s">
        <v>127</v>
      </c>
      <c r="D95" s="15">
        <v>2511191.713</v>
      </c>
      <c r="E95" s="16">
        <v>489701.804</v>
      </c>
      <c r="F95" s="9" t="s">
        <v>92</v>
      </c>
      <c r="G95" s="19">
        <v>12.7388535031847</v>
      </c>
      <c r="H95" s="11">
        <v>3</v>
      </c>
      <c r="I95" s="11" t="str">
        <f>_xlfn.DISPIMG("ID_373168330AC04C8BAB3ECAEFF67E191F",1)</f>
        <v>=DISPIMG("ID_373168330AC04C8BAB3ECAEFF67E191F",1)</v>
      </c>
    </row>
    <row r="96" ht="100" customHeight="1" spans="1:9">
      <c r="A96" s="7">
        <v>94</v>
      </c>
      <c r="B96" s="20" t="s">
        <v>125</v>
      </c>
      <c r="C96" s="11" t="s">
        <v>128</v>
      </c>
      <c r="D96" s="15">
        <v>2511189.695</v>
      </c>
      <c r="E96" s="16">
        <v>489703.444</v>
      </c>
      <c r="F96" s="9" t="s">
        <v>92</v>
      </c>
      <c r="G96" s="19">
        <v>17.515923566879</v>
      </c>
      <c r="H96" s="11">
        <v>4</v>
      </c>
      <c r="I96" s="11" t="str">
        <f>_xlfn.DISPIMG("ID_9E1B5A9DB26347DAA2C3E6EAB04BE351",1)</f>
        <v>=DISPIMG("ID_9E1B5A9DB26347DAA2C3E6EAB04BE351",1)</v>
      </c>
    </row>
    <row r="97" ht="100" customHeight="1" spans="1:9">
      <c r="A97" s="7">
        <v>95</v>
      </c>
      <c r="B97" s="20" t="s">
        <v>125</v>
      </c>
      <c r="C97" s="11" t="s">
        <v>129</v>
      </c>
      <c r="D97" s="15">
        <v>2511187.709</v>
      </c>
      <c r="E97" s="16">
        <v>489704.931</v>
      </c>
      <c r="F97" s="9" t="s">
        <v>92</v>
      </c>
      <c r="G97" s="19">
        <v>12.7388535031847</v>
      </c>
      <c r="H97" s="11">
        <v>3.5</v>
      </c>
      <c r="I97" s="11" t="str">
        <f>_xlfn.DISPIMG("ID_17FEB414A2EB4508BCAD529C82D3EEE2",1)</f>
        <v>=DISPIMG("ID_17FEB414A2EB4508BCAD529C82D3EEE2",1)</v>
      </c>
    </row>
    <row r="98" ht="100" customHeight="1" spans="1:9">
      <c r="A98" s="7">
        <v>96</v>
      </c>
      <c r="B98" s="20" t="s">
        <v>125</v>
      </c>
      <c r="C98" s="11" t="s">
        <v>130</v>
      </c>
      <c r="D98" s="15">
        <v>2511186.063</v>
      </c>
      <c r="E98" s="16">
        <v>489706.318</v>
      </c>
      <c r="F98" s="9" t="s">
        <v>92</v>
      </c>
      <c r="G98" s="19">
        <v>15.9235668789809</v>
      </c>
      <c r="H98" s="11">
        <v>3.5</v>
      </c>
      <c r="I98" s="11" t="str">
        <f>_xlfn.DISPIMG("ID_EA095847C9CD4EF193BD9536F602F4EF",1)</f>
        <v>=DISPIMG("ID_EA095847C9CD4EF193BD9536F602F4EF",1)</v>
      </c>
    </row>
    <row r="99" ht="100" customHeight="1" spans="1:9">
      <c r="A99" s="7">
        <v>97</v>
      </c>
      <c r="B99" s="11" t="s">
        <v>131</v>
      </c>
      <c r="C99" s="11" t="s">
        <v>132</v>
      </c>
      <c r="D99" s="10">
        <v>2511132.318</v>
      </c>
      <c r="E99" s="13">
        <v>489749.328</v>
      </c>
      <c r="F99" s="11" t="s">
        <v>77</v>
      </c>
      <c r="G99" s="19">
        <v>9.55414012738853</v>
      </c>
      <c r="H99" s="11">
        <v>2.5</v>
      </c>
      <c r="I99" s="11" t="str">
        <f>_xlfn.DISPIMG("ID_9B0E13C51BE6438DAC47E81F6B66EA04",1)</f>
        <v>=DISPIMG("ID_9B0E13C51BE6438DAC47E81F6B66EA04",1)</v>
      </c>
    </row>
    <row r="100" ht="100" customHeight="1" spans="1:9">
      <c r="A100" s="7">
        <v>98</v>
      </c>
      <c r="B100" s="11" t="s">
        <v>131</v>
      </c>
      <c r="C100" s="11" t="s">
        <v>133</v>
      </c>
      <c r="D100" s="15">
        <v>2511137.939</v>
      </c>
      <c r="E100" s="16">
        <v>489745.138</v>
      </c>
      <c r="F100" s="11" t="s">
        <v>77</v>
      </c>
      <c r="G100" s="19">
        <v>9.55414012738853</v>
      </c>
      <c r="H100" s="11">
        <v>2</v>
      </c>
      <c r="I100" s="11" t="str">
        <f>_xlfn.DISPIMG("ID_CEC155253D5747D88DB6EEFF5DBC0A5F",1)</f>
        <v>=DISPIMG("ID_CEC155253D5747D88DB6EEFF5DBC0A5F",1)</v>
      </c>
    </row>
  </sheetData>
  <mergeCells count="1">
    <mergeCell ref="A1:I1"/>
  </mergeCells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陈裕光</cp:lastModifiedBy>
  <dcterms:created xsi:type="dcterms:W3CDTF">2024-07-24T03:38:00Z</dcterms:created>
  <dcterms:modified xsi:type="dcterms:W3CDTF">2025-01-10T01:28:36Z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2052-12.1.0.19770</vt:lpwstr>
  </property>
  <property fmtid="{D5CDD505-2E9C-101B-9397-08002B2CF9AE}" pid="3" name="ICV">
    <vt:lpwstr>DA19D35414554209A484DA5B10B8BD3D_13</vt:lpwstr>
  </property>
</Properties>
</file>