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南区 (11.9)" sheetId="1" r:id="rId1"/>
  </sheets>
  <externalReferences>
    <externalReference r:id="rId2"/>
    <externalReference r:id="rId3"/>
  </externalReferences>
  <definedNames>
    <definedName name="a">#REF!</definedName>
    <definedName name="aa" hidden="1">'[1]#REF!'!$A$1:$W$7</definedName>
    <definedName name="aaaa" hidden="1">[2]西区!$A$1:$J$84</definedName>
    <definedName name="ff" hidden="1">'[1]#REF!'!$A$1:$W$7</definedName>
    <definedName name="_xlnm.Print_Area" hidden="1">#REF!</definedName>
    <definedName name="排序">#REF!</definedName>
    <definedName name="_xlnm.Print_Titles" localSheetId="0">'南区 (11.9)'!$3:$6</definedName>
  </definedNames>
  <calcPr calcId="144525" concurrentCalc="0"/>
</workbook>
</file>

<file path=xl/sharedStrings.xml><?xml version="1.0" encoding="utf-8"?>
<sst xmlns="http://schemas.openxmlformats.org/spreadsheetml/2006/main" count="140">
  <si>
    <r>
      <rPr>
        <sz val="24"/>
        <color indexed="8"/>
        <rFont val="方正小标宋简体"/>
        <charset val="134"/>
      </rPr>
      <t>中山市</t>
    </r>
    <r>
      <rPr>
        <u/>
        <sz val="24"/>
        <color indexed="8"/>
        <rFont val="方正小标宋简体"/>
        <charset val="134"/>
      </rPr>
      <t>南</t>
    </r>
    <r>
      <rPr>
        <u/>
        <sz val="18"/>
        <color indexed="8"/>
        <rFont val="方正小标宋简体"/>
        <charset val="134"/>
      </rPr>
      <t xml:space="preserve"> </t>
    </r>
    <r>
      <rPr>
        <sz val="24"/>
        <color indexed="8"/>
        <rFont val="方正小标宋简体"/>
        <charset val="134"/>
      </rPr>
      <t>区2020年预算调整草案</t>
    </r>
  </si>
  <si>
    <t>单位：万元</t>
  </si>
  <si>
    <t>收入项目</t>
  </si>
  <si>
    <t>2019年决算数</t>
  </si>
  <si>
    <t>2020年年初预算</t>
  </si>
  <si>
    <t>调整变动</t>
  </si>
  <si>
    <t>2020年调整后预算</t>
  </si>
  <si>
    <t>支出项目</t>
  </si>
  <si>
    <t>2019年预算</t>
  </si>
  <si>
    <t>市级以上资金调整</t>
  </si>
  <si>
    <t>本区资金变动</t>
  </si>
  <si>
    <t>小计</t>
  </si>
  <si>
    <t>预算数</t>
  </si>
  <si>
    <t>2020年调整预算较2019年决算增长(%)</t>
  </si>
  <si>
    <t>新增和置换债务安排的调整支出</t>
  </si>
  <si>
    <t>其他专项转移支付安排的调整支出</t>
  </si>
  <si>
    <t>2020年调整预算较2019年预算增长(%)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</si>
  <si>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</si>
  <si>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</si>
  <si>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</si>
  <si>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</si>
  <si>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</si>
  <si>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2、外交支出</t>
  </si>
  <si>
    <t>（1）专项收入</t>
  </si>
  <si>
    <t>3、国防支出</t>
  </si>
  <si>
    <t>（2）行政事业性收费收入</t>
  </si>
  <si>
    <t>4、公共安全支出</t>
  </si>
  <si>
    <t>（3）罚没收入</t>
  </si>
  <si>
    <t>5、教育支出</t>
  </si>
  <si>
    <t>（4）国有资本经营收入</t>
  </si>
  <si>
    <t>6、科学技术支出</t>
  </si>
  <si>
    <t>（5）国有资源（资产）有偿使用收入</t>
  </si>
  <si>
    <t>7、文化旅游体育与传媒支出</t>
  </si>
  <si>
    <t>（6）捐赠收入</t>
  </si>
  <si>
    <t>8、社会保障和就业支出</t>
  </si>
  <si>
    <t>（7）政府住房基金收入</t>
  </si>
  <si>
    <t>9、卫生健康支出</t>
  </si>
  <si>
    <t>（8）其他收入</t>
  </si>
  <si>
    <t>10、节能环保支出</t>
  </si>
  <si>
    <t>11、城乡社区支出</t>
  </si>
  <si>
    <t>12、农林水支出</t>
  </si>
  <si>
    <t>二、上级补助收入</t>
  </si>
  <si>
    <t>13、交通运输支出</t>
  </si>
  <si>
    <t>1、税收基数返还</t>
  </si>
  <si>
    <t>14、资源勘探信息等支出</t>
  </si>
  <si>
    <t>2、均衡性转移支付收入</t>
  </si>
  <si>
    <t>15、商业服务业等支出</t>
  </si>
  <si>
    <t>其中：上级农业转移人口市民化奖励资金</t>
  </si>
  <si>
    <t>16、金融支出</t>
  </si>
  <si>
    <t>3、政策性转移支付收入</t>
  </si>
  <si>
    <t>17、援助其他地区支出</t>
  </si>
  <si>
    <t>4、定向财力转移支付收入</t>
  </si>
  <si>
    <t>18、自然资源海洋气象等支出</t>
  </si>
  <si>
    <t>5、专项转移支付（补助）收入</t>
  </si>
  <si>
    <t>19、住房保障支出</t>
  </si>
  <si>
    <t>6、临时救助资金</t>
  </si>
  <si>
    <t>20、粮油物资储备支出</t>
  </si>
  <si>
    <t>7、其他</t>
  </si>
  <si>
    <t>21、灾害防治及应急管理支出</t>
  </si>
  <si>
    <t>一至二项小计</t>
  </si>
  <si>
    <t>22、预备费</t>
  </si>
  <si>
    <t>23、其他支出</t>
  </si>
  <si>
    <t>24、债务付息支出</t>
  </si>
  <si>
    <t>25、债务发行费用支出</t>
  </si>
  <si>
    <t>三、转贷地方政府债券收入</t>
  </si>
  <si>
    <t>二、上解上级支出</t>
  </si>
  <si>
    <t>四、动用预算稳定调节基金</t>
  </si>
  <si>
    <t>三、债务还本支出</t>
  </si>
  <si>
    <t>五、调入资金</t>
  </si>
  <si>
    <t>四、安排预算稳定调节基金</t>
  </si>
  <si>
    <t>六、上年结余</t>
  </si>
  <si>
    <t>五、本年结余</t>
  </si>
  <si>
    <t>一至六项小计</t>
  </si>
  <si>
    <t>一至五项小计</t>
  </si>
  <si>
    <t>七、政府性基金预算收入</t>
  </si>
  <si>
    <t>六、政府性基金预算支出</t>
  </si>
  <si>
    <t>1、国有土地使用权出让收入</t>
  </si>
  <si>
    <t>1、社会保障和就业支出</t>
  </si>
  <si>
    <t>2、污水处理费收入</t>
  </si>
  <si>
    <t xml:space="preserve">      大中型水库移民后期扶持基金支出</t>
  </si>
  <si>
    <t>3、城市基础设施配套费收入</t>
  </si>
  <si>
    <t>2、城乡社区支出</t>
  </si>
  <si>
    <t>4、其他收入</t>
  </si>
  <si>
    <t xml:space="preserve">      国有土地使用权出让收入及对应专项债务收入安排的支出</t>
  </si>
  <si>
    <t xml:space="preserve">      农业土地开发资金安排的支出</t>
  </si>
  <si>
    <t xml:space="preserve">      城市基础设施配套费安排的支出</t>
  </si>
  <si>
    <t>八、上级补助收入(政府性基金）</t>
  </si>
  <si>
    <t xml:space="preserve">      污水处理费安排的支出</t>
  </si>
  <si>
    <t>1、农业土地开发资金收入</t>
  </si>
  <si>
    <t>3、其他支出</t>
  </si>
  <si>
    <t>2、大中型水库移民后期扶持基金收入</t>
  </si>
  <si>
    <t xml:space="preserve">    彩票发行销售机构业务费安排的支出</t>
  </si>
  <si>
    <t>3、彩票公益金收入</t>
  </si>
  <si>
    <t xml:space="preserve">    福利彩票公益金</t>
  </si>
  <si>
    <t xml:space="preserve">   其中：福利彩票公益金收入</t>
  </si>
  <si>
    <t xml:space="preserve">      其中：用于社会福利的彩票公益金支出</t>
  </si>
  <si>
    <t xml:space="preserve">         体育彩票公益金收入</t>
  </si>
  <si>
    <r>
      <rPr>
        <sz val="12"/>
        <color indexed="8"/>
        <rFont val="Dialog"/>
        <charset val="0"/>
      </rPr>
      <t xml:space="preserve">                 </t>
    </r>
    <r>
      <rPr>
        <sz val="12"/>
        <color indexed="8"/>
        <rFont val="宋体"/>
        <charset val="134"/>
      </rPr>
      <t>用于体育事业的彩票公益金支出</t>
    </r>
  </si>
  <si>
    <r>
      <rPr>
        <sz val="12"/>
        <color indexed="8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其他收入</t>
    </r>
  </si>
  <si>
    <r>
      <rPr>
        <sz val="12"/>
        <color indexed="8"/>
        <rFont val="Dialog"/>
        <charset val="0"/>
      </rPr>
      <t xml:space="preserve">                 </t>
    </r>
    <r>
      <rPr>
        <sz val="12"/>
        <color indexed="8"/>
        <rFont val="宋体"/>
        <charset val="134"/>
      </rPr>
      <t>用于残疾人事业的彩票公益金支出</t>
    </r>
  </si>
  <si>
    <t>4、其他</t>
  </si>
  <si>
    <r>
      <rPr>
        <sz val="12"/>
        <color indexed="8"/>
        <rFont val="Dialog"/>
        <charset val="0"/>
      </rPr>
      <t xml:space="preserve">                 </t>
    </r>
    <r>
      <rPr>
        <sz val="12"/>
        <color indexed="8"/>
        <rFont val="宋体"/>
        <charset val="134"/>
      </rPr>
      <t>其他</t>
    </r>
  </si>
  <si>
    <t xml:space="preserve">      其他政府性基金安排的支出</t>
  </si>
  <si>
    <t>4、债务付息支出</t>
  </si>
  <si>
    <t>七至八项小计</t>
  </si>
  <si>
    <t>5、债务发行费用支出</t>
  </si>
  <si>
    <t>其中：定向财力转移支付收入小计</t>
  </si>
  <si>
    <t>七、调出资金</t>
  </si>
  <si>
    <t>九、债务转贷收入</t>
  </si>
  <si>
    <t>八、债务还本支出</t>
  </si>
  <si>
    <t>十、上年结余（政府性基金）</t>
  </si>
  <si>
    <t>九、结转下年（政府性基金）</t>
  </si>
  <si>
    <t>七至十项小计</t>
  </si>
  <si>
    <t>六至九项小计</t>
  </si>
  <si>
    <t>预算内收入总计</t>
  </si>
  <si>
    <t>预算内支出总计</t>
  </si>
  <si>
    <t>附注（财政专户部分收支）：</t>
  </si>
  <si>
    <t>财政专户收入合计</t>
  </si>
  <si>
    <t>财政专户支出合计</t>
  </si>
  <si>
    <t>1、医疗服务收入</t>
  </si>
  <si>
    <t>1、医疗卫生与计划生育支出</t>
  </si>
  <si>
    <t>2、教育收费收入</t>
  </si>
  <si>
    <t>2、教育支出</t>
  </si>
  <si>
    <t>3、经营服务性收费收入</t>
  </si>
  <si>
    <t>3、社会保障和就业</t>
  </si>
  <si>
    <t>4、其他专户收入</t>
  </si>
  <si>
    <t>4、科学技术支出</t>
  </si>
  <si>
    <t>备注（已在分税分成前抵减收入的项目）：</t>
  </si>
  <si>
    <t>1、出口退税上解</t>
  </si>
  <si>
    <t>2、体制上解</t>
  </si>
  <si>
    <t>（1）计提交通建设专项资金</t>
  </si>
  <si>
    <t>（2）计提城乡居民养老保险补贴</t>
  </si>
  <si>
    <t>（3）计提支援新疆、西藏等扶贫专项资金</t>
  </si>
  <si>
    <t>（4）其他体制上解</t>
  </si>
  <si>
    <t xml:space="preserve">     其中：税务部门征收经费</t>
  </si>
  <si>
    <t xml:space="preserve">           专项体制上解    </t>
  </si>
  <si>
    <t>3、其他</t>
  </si>
  <si>
    <t>抵减收入合计</t>
  </si>
  <si>
    <t>备注2：</t>
  </si>
  <si>
    <t>预算稳定调节基金余额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</si>
</sst>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177" formatCode="0.00_ ;[Red]\-0.00\ "/>
    <numFmt numFmtId="178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%"/>
  </numFmts>
  <fonts count="33">
    <font>
      <sz val="12"/>
      <name val="宋体"/>
      <charset val="134"/>
    </font>
    <font>
      <sz val="24"/>
      <color indexed="8"/>
      <name val="方正小标宋简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Dialog"/>
      <charset val="0"/>
    </font>
    <font>
      <b/>
      <sz val="12"/>
      <color indexed="8"/>
      <name val="Dialog"/>
      <charset val="0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u/>
      <sz val="24"/>
      <color indexed="8"/>
      <name val="方正小标宋简体"/>
      <charset val="134"/>
    </font>
    <font>
      <u/>
      <sz val="18"/>
      <color indexed="8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5" borderId="3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28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6" borderId="27" applyNumberFormat="0" applyAlignment="0" applyProtection="0">
      <alignment vertical="center"/>
    </xf>
    <xf numFmtId="0" fontId="27" fillId="16" borderId="31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55">
    <xf numFmtId="0" fontId="0" fillId="0" borderId="0" xfId="0"/>
    <xf numFmtId="0" fontId="0" fillId="0" borderId="0" xfId="0" applyFill="1"/>
    <xf numFmtId="178" fontId="0" fillId="0" borderId="0" xfId="51" applyNumberFormat="1" applyFill="1"/>
    <xf numFmtId="178" fontId="0" fillId="0" borderId="0" xfId="51" applyNumberFormat="1"/>
    <xf numFmtId="177" fontId="1" fillId="0" borderId="0" xfId="0" applyNumberFormat="1" applyFont="1" applyFill="1" applyAlignment="1">
      <alignment horizontal="center" vertical="center"/>
    </xf>
    <xf numFmtId="178" fontId="2" fillId="2" borderId="0" xfId="51" applyNumberFormat="1" applyFont="1" applyFill="1" applyBorder="1" applyAlignment="1" applyProtection="1">
      <alignment horizontal="left" vertical="center"/>
      <protection locked="0"/>
    </xf>
    <xf numFmtId="178" fontId="3" fillId="2" borderId="0" xfId="51" applyNumberFormat="1" applyFont="1" applyFill="1" applyBorder="1" applyAlignment="1" applyProtection="1">
      <alignment horizontal="left" vertical="center"/>
      <protection locked="0"/>
    </xf>
    <xf numFmtId="178" fontId="3" fillId="0" borderId="1" xfId="51" applyNumberFormat="1" applyFont="1" applyBorder="1" applyAlignment="1" applyProtection="1">
      <alignment horizontal="center" vertical="center"/>
      <protection locked="0"/>
    </xf>
    <xf numFmtId="178" fontId="3" fillId="0" borderId="2" xfId="51" applyNumberFormat="1" applyFont="1" applyBorder="1" applyAlignment="1" applyProtection="1">
      <alignment horizontal="center" vertical="center" wrapText="1" shrinkToFit="1"/>
      <protection locked="0"/>
    </xf>
    <xf numFmtId="178" fontId="3" fillId="0" borderId="1" xfId="51" applyNumberFormat="1" applyFont="1" applyBorder="1" applyAlignment="1" applyProtection="1">
      <alignment horizontal="center" vertical="center" wrapText="1" shrinkToFit="1"/>
      <protection locked="0"/>
    </xf>
    <xf numFmtId="178" fontId="0" fillId="0" borderId="1" xfId="51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 vertical="center" wrapText="1" shrinkToFit="1"/>
    </xf>
    <xf numFmtId="178" fontId="0" fillId="0" borderId="1" xfId="51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 shrinkToFit="1"/>
    </xf>
    <xf numFmtId="178" fontId="3" fillId="3" borderId="5" xfId="51" applyNumberFormat="1" applyFont="1" applyFill="1" applyBorder="1" applyAlignment="1" applyProtection="1">
      <alignment horizontal="left" vertical="center"/>
      <protection locked="0"/>
    </xf>
    <xf numFmtId="176" fontId="3" fillId="3" borderId="5" xfId="51" applyNumberFormat="1" applyFont="1" applyFill="1" applyBorder="1" applyAlignment="1" applyProtection="1">
      <alignment horizontal="right" vertical="center"/>
    </xf>
    <xf numFmtId="179" fontId="3" fillId="3" borderId="6" xfId="51" applyNumberFormat="1" applyFont="1" applyFill="1" applyBorder="1" applyAlignment="1" applyProtection="1">
      <alignment horizontal="right" vertical="center"/>
    </xf>
    <xf numFmtId="178" fontId="3" fillId="3" borderId="1" xfId="51" applyNumberFormat="1" applyFont="1" applyFill="1" applyBorder="1" applyAlignment="1" applyProtection="1">
      <alignment horizontal="left" vertical="center"/>
    </xf>
    <xf numFmtId="41" fontId="3" fillId="3" borderId="1" xfId="51" applyNumberFormat="1" applyFont="1" applyFill="1" applyBorder="1" applyAlignment="1" applyProtection="1">
      <alignment horizontal="left" vertical="center"/>
    </xf>
    <xf numFmtId="178" fontId="4" fillId="0" borderId="7" xfId="51" applyNumberFormat="1" applyFont="1" applyFill="1" applyBorder="1" applyAlignment="1" applyProtection="1">
      <alignment horizontal="left" vertical="center"/>
      <protection locked="0"/>
    </xf>
    <xf numFmtId="176" fontId="4" fillId="0" borderId="7" xfId="51" applyNumberFormat="1" applyFont="1" applyFill="1" applyBorder="1" applyAlignment="1" applyProtection="1">
      <alignment horizontal="right" vertical="center"/>
      <protection locked="0"/>
    </xf>
    <xf numFmtId="179" fontId="4" fillId="3" borderId="8" xfId="51" applyNumberFormat="1" applyFont="1" applyFill="1" applyBorder="1" applyAlignment="1" applyProtection="1">
      <alignment horizontal="right" vertical="center"/>
    </xf>
    <xf numFmtId="178" fontId="4" fillId="0" borderId="1" xfId="51" applyNumberFormat="1" applyFont="1" applyFill="1" applyBorder="1" applyAlignment="1" applyProtection="1">
      <alignment horizontal="left" vertical="center"/>
      <protection locked="0"/>
    </xf>
    <xf numFmtId="41" fontId="4" fillId="0" borderId="1" xfId="51" applyNumberFormat="1" applyFont="1" applyFill="1" applyBorder="1" applyAlignment="1" applyProtection="1">
      <alignment horizontal="left" vertical="center"/>
      <protection locked="0"/>
    </xf>
    <xf numFmtId="178" fontId="4" fillId="3" borderId="7" xfId="51" applyNumberFormat="1" applyFont="1" applyFill="1" applyBorder="1" applyAlignment="1" applyProtection="1">
      <alignment horizontal="left" vertical="center"/>
      <protection locked="0"/>
    </xf>
    <xf numFmtId="176" fontId="4" fillId="3" borderId="7" xfId="51" applyNumberFormat="1" applyFont="1" applyFill="1" applyBorder="1" applyAlignment="1" applyProtection="1">
      <alignment horizontal="right" vertical="center"/>
    </xf>
    <xf numFmtId="176" fontId="4" fillId="0" borderId="7" xfId="51" applyNumberFormat="1" applyFont="1" applyFill="1" applyBorder="1" applyAlignment="1" applyProtection="1">
      <alignment horizontal="right" vertical="center" wrapText="1" shrinkToFit="1"/>
      <protection locked="0"/>
    </xf>
    <xf numFmtId="178" fontId="4" fillId="0" borderId="9" xfId="51" applyNumberFormat="1" applyFont="1" applyFill="1" applyBorder="1" applyAlignment="1" applyProtection="1">
      <alignment horizontal="left" vertical="center" wrapText="1" shrinkToFit="1"/>
      <protection locked="0"/>
    </xf>
    <xf numFmtId="178" fontId="0" fillId="0" borderId="1" xfId="51" applyNumberFormat="1" applyBorder="1"/>
    <xf numFmtId="178" fontId="3" fillId="3" borderId="7" xfId="51" applyNumberFormat="1" applyFont="1" applyFill="1" applyBorder="1" applyAlignment="1" applyProtection="1">
      <alignment horizontal="left" vertical="center" wrapText="1" shrinkToFit="1"/>
      <protection locked="0"/>
    </xf>
    <xf numFmtId="176" fontId="4" fillId="3" borderId="7" xfId="51" applyNumberFormat="1" applyFont="1" applyFill="1" applyBorder="1" applyAlignment="1" applyProtection="1">
      <alignment horizontal="right" vertical="center" wrapText="1" shrinkToFit="1"/>
    </xf>
    <xf numFmtId="176" fontId="3" fillId="0" borderId="7" xfId="51" applyNumberFormat="1" applyFont="1" applyFill="1" applyBorder="1" applyAlignment="1" applyProtection="1">
      <alignment horizontal="right" vertical="center" wrapText="1" shrinkToFit="1"/>
      <protection locked="0"/>
    </xf>
    <xf numFmtId="176" fontId="3" fillId="0" borderId="7" xfId="51" applyNumberFormat="1" applyFont="1" applyFill="1" applyBorder="1" applyAlignment="1" applyProtection="1">
      <alignment horizontal="right" vertical="center"/>
      <protection locked="0"/>
    </xf>
    <xf numFmtId="176" fontId="5" fillId="0" borderId="7" xfId="51" applyNumberFormat="1" applyFont="1" applyFill="1" applyBorder="1" applyAlignment="1" applyProtection="1">
      <alignment horizontal="right" vertical="center" wrapText="1" shrinkToFit="1"/>
      <protection locked="0"/>
    </xf>
    <xf numFmtId="176" fontId="5" fillId="0" borderId="7" xfId="51" applyNumberFormat="1" applyFont="1" applyFill="1" applyBorder="1" applyAlignment="1" applyProtection="1">
      <alignment horizontal="right" vertical="center"/>
      <protection locked="0"/>
    </xf>
    <xf numFmtId="178" fontId="6" fillId="3" borderId="7" xfId="51" applyNumberFormat="1" applyFont="1" applyFill="1" applyBorder="1" applyAlignment="1" applyProtection="1">
      <alignment horizontal="center" vertical="center"/>
      <protection locked="0"/>
    </xf>
    <xf numFmtId="176" fontId="6" fillId="3" borderId="7" xfId="51" applyNumberFormat="1" applyFont="1" applyFill="1" applyBorder="1" applyAlignment="1" applyProtection="1">
      <alignment horizontal="right" vertical="center"/>
      <protection locked="0"/>
    </xf>
    <xf numFmtId="179" fontId="3" fillId="3" borderId="8" xfId="51" applyNumberFormat="1" applyFont="1" applyFill="1" applyBorder="1" applyAlignment="1" applyProtection="1">
      <alignment horizontal="right" vertical="center"/>
    </xf>
    <xf numFmtId="178" fontId="3" fillId="0" borderId="7" xfId="51" applyNumberFormat="1" applyFont="1" applyFill="1" applyBorder="1" applyAlignment="1" applyProtection="1">
      <alignment horizontal="left" vertical="center"/>
      <protection locked="0"/>
    </xf>
    <xf numFmtId="176" fontId="6" fillId="0" borderId="7" xfId="51" applyNumberFormat="1" applyFont="1" applyFill="1" applyBorder="1" applyAlignment="1" applyProtection="1">
      <alignment horizontal="right" vertical="center"/>
      <protection locked="0"/>
    </xf>
    <xf numFmtId="41" fontId="7" fillId="0" borderId="1" xfId="19" applyNumberFormat="1" applyFont="1" applyFill="1" applyBorder="1" applyAlignment="1" applyProtection="1">
      <alignment vertical="center"/>
      <protection locked="0"/>
    </xf>
    <xf numFmtId="178" fontId="7" fillId="0" borderId="1" xfId="19" applyNumberFormat="1" applyFont="1" applyFill="1" applyBorder="1" applyAlignment="1" applyProtection="1">
      <alignment vertical="center"/>
      <protection locked="0"/>
    </xf>
    <xf numFmtId="41" fontId="7" fillId="0" borderId="1" xfId="19" applyNumberFormat="1" applyFont="1" applyFill="1" applyBorder="1" applyAlignment="1" applyProtection="1">
      <alignment horizontal="left" vertical="center"/>
      <protection locked="0"/>
    </xf>
    <xf numFmtId="177" fontId="3" fillId="0" borderId="1" xfId="56" applyNumberFormat="1" applyFont="1" applyFill="1" applyBorder="1" applyAlignment="1">
      <alignment vertical="center" wrapText="1" shrinkToFit="1"/>
    </xf>
    <xf numFmtId="41" fontId="3" fillId="0" borderId="1" xfId="51" applyNumberFormat="1" applyFont="1" applyFill="1" applyBorder="1" applyAlignment="1" applyProtection="1">
      <alignment horizontal="center" vertical="center"/>
      <protection locked="0"/>
    </xf>
    <xf numFmtId="178" fontId="7" fillId="3" borderId="1" xfId="19" applyNumberFormat="1" applyFont="1" applyFill="1" applyBorder="1" applyAlignment="1" applyProtection="1">
      <alignment horizontal="left" vertical="center"/>
      <protection locked="0"/>
    </xf>
    <xf numFmtId="41" fontId="3" fillId="0" borderId="1" xfId="51" applyNumberFormat="1" applyFont="1" applyFill="1" applyBorder="1" applyAlignment="1" applyProtection="1">
      <alignment horizontal="left" vertical="center"/>
      <protection locked="0"/>
    </xf>
    <xf numFmtId="178" fontId="3" fillId="3" borderId="7" xfId="51" applyNumberFormat="1" applyFont="1" applyFill="1" applyBorder="1" applyAlignment="1" applyProtection="1">
      <alignment horizontal="center" vertical="center"/>
      <protection locked="0"/>
    </xf>
    <xf numFmtId="178" fontId="3" fillId="3" borderId="2" xfId="51" applyNumberFormat="1" applyFont="1" applyFill="1" applyBorder="1" applyAlignment="1" applyProtection="1">
      <alignment horizontal="center" vertical="center"/>
      <protection locked="0"/>
    </xf>
    <xf numFmtId="41" fontId="5" fillId="3" borderId="1" xfId="51" applyNumberFormat="1" applyFont="1" applyFill="1" applyBorder="1" applyAlignment="1" applyProtection="1">
      <alignment horizontal="left" vertical="center"/>
    </xf>
    <xf numFmtId="178" fontId="3" fillId="3" borderId="7" xfId="51" applyNumberFormat="1" applyFont="1" applyFill="1" applyBorder="1" applyAlignment="1" applyProtection="1">
      <alignment horizontal="left" vertical="center"/>
      <protection locked="0"/>
    </xf>
    <xf numFmtId="178" fontId="3" fillId="3" borderId="1" xfId="40" applyNumberFormat="1" applyFont="1" applyFill="1" applyBorder="1" applyAlignment="1" applyProtection="1">
      <alignment horizontal="left" vertical="center"/>
      <protection locked="0"/>
    </xf>
    <xf numFmtId="178" fontId="4" fillId="3" borderId="7" xfId="40" applyNumberFormat="1" applyFont="1" applyFill="1" applyBorder="1" applyAlignment="1" applyProtection="1">
      <alignment horizontal="left" vertical="center"/>
      <protection locked="0"/>
    </xf>
    <xf numFmtId="178" fontId="5" fillId="0" borderId="1" xfId="40" applyNumberFormat="1" applyFont="1" applyFill="1" applyBorder="1" applyAlignment="1" applyProtection="1">
      <alignment horizontal="left" vertical="center"/>
      <protection locked="0"/>
    </xf>
    <xf numFmtId="41" fontId="5" fillId="0" borderId="1" xfId="51" applyNumberFormat="1" applyFont="1" applyFill="1" applyBorder="1" applyAlignment="1" applyProtection="1">
      <alignment horizontal="left" vertical="center"/>
      <protection locked="0"/>
    </xf>
    <xf numFmtId="49" fontId="8" fillId="0" borderId="1" xfId="53" applyNumberFormat="1" applyFont="1" applyFill="1" applyBorder="1" applyAlignment="1" applyProtection="1">
      <alignment vertical="center" shrinkToFit="1"/>
    </xf>
    <xf numFmtId="49" fontId="8" fillId="0" borderId="2" xfId="53" applyNumberFormat="1" applyFont="1" applyFill="1" applyBorder="1" applyAlignment="1" applyProtection="1">
      <alignment vertical="center" shrinkToFit="1"/>
    </xf>
    <xf numFmtId="176" fontId="4" fillId="0" borderId="9" xfId="51" applyNumberFormat="1" applyFont="1" applyFill="1" applyBorder="1" applyAlignment="1" applyProtection="1">
      <alignment horizontal="right" vertical="center"/>
      <protection locked="0"/>
    </xf>
    <xf numFmtId="179" fontId="4" fillId="3" borderId="10" xfId="51" applyNumberFormat="1" applyFont="1" applyFill="1" applyBorder="1" applyAlignment="1" applyProtection="1">
      <alignment horizontal="right" vertical="center"/>
    </xf>
    <xf numFmtId="176" fontId="4" fillId="3" borderId="1" xfId="51" applyNumberFormat="1" applyFont="1" applyFill="1" applyBorder="1" applyAlignment="1" applyProtection="1">
      <alignment horizontal="right" vertical="center"/>
    </xf>
    <xf numFmtId="179" fontId="4" fillId="3" borderId="1" xfId="51" applyNumberFormat="1" applyFont="1" applyFill="1" applyBorder="1" applyAlignment="1" applyProtection="1">
      <alignment horizontal="right" vertical="center"/>
    </xf>
    <xf numFmtId="178" fontId="5" fillId="0" borderId="11" xfId="40" applyNumberFormat="1" applyFont="1" applyFill="1" applyBorder="1" applyAlignment="1" applyProtection="1">
      <alignment horizontal="left" vertical="center"/>
      <protection locked="0"/>
    </xf>
    <xf numFmtId="178" fontId="4" fillId="0" borderId="1" xfId="40" applyNumberFormat="1" applyFont="1" applyFill="1" applyBorder="1" applyAlignment="1" applyProtection="1">
      <alignment horizontal="left" vertical="center"/>
      <protection locked="0"/>
    </xf>
    <xf numFmtId="176" fontId="4" fillId="0" borderId="1" xfId="51" applyNumberFormat="1" applyFont="1" applyFill="1" applyBorder="1" applyAlignment="1" applyProtection="1">
      <alignment horizontal="right" vertical="center"/>
      <protection locked="0"/>
    </xf>
    <xf numFmtId="178" fontId="4" fillId="3" borderId="12" xfId="40" applyNumberFormat="1" applyFont="1" applyFill="1" applyBorder="1" applyAlignment="1" applyProtection="1">
      <alignment horizontal="left" vertical="center"/>
      <protection locked="0"/>
    </xf>
    <xf numFmtId="178" fontId="4" fillId="0" borderId="11" xfId="40" applyNumberFormat="1" applyFont="1" applyFill="1" applyBorder="1" applyAlignment="1" applyProtection="1">
      <alignment horizontal="left" vertical="center"/>
      <protection locked="0"/>
    </xf>
    <xf numFmtId="178" fontId="4" fillId="3" borderId="1" xfId="40" applyNumberFormat="1" applyFont="1" applyFill="1" applyBorder="1" applyAlignment="1" applyProtection="1">
      <alignment horizontal="left" vertical="center"/>
      <protection locked="0"/>
    </xf>
    <xf numFmtId="176" fontId="4" fillId="3" borderId="1" xfId="51" applyNumberFormat="1" applyFont="1" applyFill="1" applyBorder="1" applyAlignment="1" applyProtection="1">
      <alignment horizontal="right" vertical="center"/>
      <protection locked="0"/>
    </xf>
    <xf numFmtId="0" fontId="5" fillId="0" borderId="8" xfId="51" applyNumberFormat="1" applyFont="1" applyFill="1" applyBorder="1" applyAlignment="1" applyProtection="1">
      <alignment horizontal="right" vertical="center" shrinkToFit="1"/>
      <protection locked="0"/>
    </xf>
    <xf numFmtId="0" fontId="4" fillId="0" borderId="8" xfId="51" applyNumberFormat="1" applyFont="1" applyFill="1" applyBorder="1" applyAlignment="1" applyProtection="1">
      <alignment horizontal="right" vertical="center" shrinkToFit="1"/>
      <protection locked="0"/>
    </xf>
    <xf numFmtId="176" fontId="0" fillId="0" borderId="1" xfId="51" applyNumberFormat="1" applyBorder="1" applyAlignment="1" applyProtection="1">
      <alignment horizontal="right"/>
      <protection locked="0"/>
    </xf>
    <xf numFmtId="176" fontId="3" fillId="0" borderId="1" xfId="51" applyNumberFormat="1" applyFont="1" applyFill="1" applyBorder="1" applyAlignment="1" applyProtection="1">
      <alignment horizontal="right" vertical="center"/>
      <protection locked="0"/>
    </xf>
    <xf numFmtId="178" fontId="4" fillId="0" borderId="4" xfId="40" applyNumberFormat="1" applyFont="1" applyFill="1" applyBorder="1" applyAlignment="1" applyProtection="1">
      <alignment horizontal="left" vertical="center"/>
      <protection locked="0"/>
    </xf>
    <xf numFmtId="176" fontId="3" fillId="0" borderId="4" xfId="51" applyNumberFormat="1" applyFont="1" applyFill="1" applyBorder="1" applyAlignment="1" applyProtection="1">
      <alignment horizontal="right" vertical="center"/>
      <protection locked="0"/>
    </xf>
    <xf numFmtId="176" fontId="3" fillId="0" borderId="13" xfId="51" applyNumberFormat="1" applyFont="1" applyFill="1" applyBorder="1" applyAlignment="1" applyProtection="1">
      <alignment horizontal="right" vertical="center"/>
      <protection locked="0"/>
    </xf>
    <xf numFmtId="176" fontId="3" fillId="0" borderId="5" xfId="51" applyNumberFormat="1" applyFont="1" applyFill="1" applyBorder="1" applyAlignment="1" applyProtection="1">
      <alignment horizontal="right" vertical="center"/>
      <protection locked="0"/>
    </xf>
    <xf numFmtId="179" fontId="4" fillId="3" borderId="6" xfId="51" applyNumberFormat="1" applyFont="1" applyFill="1" applyBorder="1" applyAlignment="1" applyProtection="1">
      <alignment horizontal="right" vertical="center"/>
    </xf>
    <xf numFmtId="1" fontId="9" fillId="0" borderId="14" xfId="54" applyNumberFormat="1" applyFont="1" applyFill="1" applyBorder="1" applyAlignment="1" applyProtection="1">
      <alignment vertical="center"/>
      <protection locked="0"/>
    </xf>
    <xf numFmtId="176" fontId="3" fillId="0" borderId="12" xfId="51" applyNumberFormat="1" applyFont="1" applyFill="1" applyBorder="1" applyAlignment="1" applyProtection="1">
      <alignment horizontal="right" vertical="center"/>
      <protection locked="0"/>
    </xf>
    <xf numFmtId="178" fontId="4" fillId="0" borderId="7" xfId="40" applyNumberFormat="1" applyFont="1" applyFill="1" applyBorder="1" applyAlignment="1" applyProtection="1">
      <alignment horizontal="left" vertical="center"/>
      <protection locked="0"/>
    </xf>
    <xf numFmtId="0" fontId="7" fillId="3" borderId="1" xfId="41" applyFont="1" applyFill="1" applyBorder="1" applyAlignment="1">
      <alignment horizontal="center" vertical="center"/>
    </xf>
    <xf numFmtId="176" fontId="3" fillId="3" borderId="1" xfId="51" applyNumberFormat="1" applyFont="1" applyFill="1" applyBorder="1" applyAlignment="1" applyProtection="1">
      <alignment horizontal="right" vertical="center"/>
    </xf>
    <xf numFmtId="41" fontId="7" fillId="0" borderId="1" xfId="55" applyNumberFormat="1" applyFont="1" applyFill="1" applyBorder="1" applyAlignment="1" applyProtection="1">
      <alignment vertical="center"/>
      <protection locked="0"/>
    </xf>
    <xf numFmtId="49" fontId="9" fillId="0" borderId="1" xfId="53" applyNumberFormat="1" applyFont="1" applyFill="1" applyBorder="1" applyAlignment="1" applyProtection="1">
      <alignment horizontal="center" vertical="center"/>
    </xf>
    <xf numFmtId="176" fontId="0" fillId="0" borderId="0" xfId="53" applyNumberFormat="1" applyFont="1" applyFill="1" applyBorder="1" applyAlignment="1" applyProtection="1">
      <alignment horizontal="right" vertical="center"/>
      <protection locked="0"/>
    </xf>
    <xf numFmtId="176" fontId="4" fillId="0" borderId="5" xfId="51" applyNumberFormat="1" applyFont="1" applyFill="1" applyBorder="1" applyAlignment="1" applyProtection="1">
      <alignment horizontal="right" vertical="center"/>
      <protection locked="0"/>
    </xf>
    <xf numFmtId="178" fontId="7" fillId="0" borderId="1" xfId="57" applyNumberFormat="1" applyFont="1" applyFill="1" applyBorder="1" applyAlignment="1" applyProtection="1">
      <alignment vertical="center"/>
      <protection locked="0"/>
    </xf>
    <xf numFmtId="0" fontId="7" fillId="0" borderId="1" xfId="41" applyFont="1" applyFill="1" applyBorder="1" applyAlignment="1">
      <alignment vertical="center"/>
    </xf>
    <xf numFmtId="0" fontId="7" fillId="0" borderId="1" xfId="58" applyFont="1" applyFill="1" applyBorder="1" applyAlignment="1">
      <alignment vertical="center"/>
    </xf>
    <xf numFmtId="176" fontId="3" fillId="3" borderId="7" xfId="51" applyNumberFormat="1" applyFont="1" applyFill="1" applyBorder="1" applyAlignment="1" applyProtection="1">
      <alignment horizontal="right" vertical="center"/>
    </xf>
    <xf numFmtId="178" fontId="3" fillId="3" borderId="7" xfId="51" applyNumberFormat="1" applyFont="1" applyFill="1" applyBorder="1" applyAlignment="1" applyProtection="1">
      <alignment horizontal="center" vertical="center"/>
    </xf>
    <xf numFmtId="178" fontId="3" fillId="3" borderId="1" xfId="40" applyNumberFormat="1" applyFont="1" applyFill="1" applyBorder="1" applyAlignment="1" applyProtection="1">
      <alignment horizontal="center" vertical="center"/>
    </xf>
    <xf numFmtId="41" fontId="3" fillId="3" borderId="1" xfId="51" applyNumberFormat="1" applyFont="1" applyFill="1" applyBorder="1" applyAlignment="1" applyProtection="1">
      <alignment horizontal="center" vertical="center"/>
    </xf>
    <xf numFmtId="178" fontId="3" fillId="3" borderId="1" xfId="51" applyNumberFormat="1" applyFont="1" applyFill="1" applyBorder="1" applyAlignment="1" applyProtection="1">
      <alignment horizontal="center" vertical="center"/>
    </xf>
    <xf numFmtId="178" fontId="3" fillId="0" borderId="15" xfId="51" applyNumberFormat="1" applyFont="1" applyFill="1" applyBorder="1" applyAlignment="1" applyProtection="1">
      <alignment horizontal="center" vertical="center"/>
      <protection locked="0"/>
    </xf>
    <xf numFmtId="176" fontId="3" fillId="0" borderId="16" xfId="51" applyNumberFormat="1" applyFont="1" applyFill="1" applyBorder="1" applyAlignment="1" applyProtection="1">
      <alignment horizontal="right" vertical="center"/>
      <protection locked="0"/>
    </xf>
    <xf numFmtId="179" fontId="4" fillId="0" borderId="16" xfId="51" applyNumberFormat="1" applyFont="1" applyFill="1" applyBorder="1" applyAlignment="1" applyProtection="1">
      <alignment horizontal="right" vertical="center"/>
      <protection locked="0"/>
    </xf>
    <xf numFmtId="178" fontId="3" fillId="0" borderId="17" xfId="51" applyNumberFormat="1" applyFont="1" applyFill="1" applyBorder="1" applyAlignment="1" applyProtection="1">
      <alignment horizontal="center" vertical="center"/>
      <protection locked="0"/>
    </xf>
    <xf numFmtId="41" fontId="3" fillId="0" borderId="17" xfId="51" applyNumberFormat="1" applyFont="1" applyFill="1" applyBorder="1" applyAlignment="1" applyProtection="1">
      <alignment horizontal="center" vertical="center"/>
      <protection locked="0"/>
    </xf>
    <xf numFmtId="178" fontId="3" fillId="0" borderId="18" xfId="51" applyNumberFormat="1" applyFont="1" applyFill="1" applyBorder="1" applyAlignment="1" applyProtection="1">
      <alignment vertical="center"/>
      <protection locked="0"/>
    </xf>
    <xf numFmtId="176" fontId="3" fillId="0" borderId="19" xfId="51" applyNumberFormat="1" applyFont="1" applyFill="1" applyBorder="1" applyAlignment="1" applyProtection="1">
      <alignment horizontal="right" vertical="center"/>
      <protection locked="0"/>
    </xf>
    <xf numFmtId="179" fontId="4" fillId="0" borderId="19" xfId="51" applyNumberFormat="1" applyFont="1" applyFill="1" applyBorder="1" applyAlignment="1" applyProtection="1">
      <alignment horizontal="right" vertical="center"/>
      <protection locked="0"/>
    </xf>
    <xf numFmtId="178" fontId="3" fillId="0" borderId="20" xfId="51" applyNumberFormat="1" applyFont="1" applyFill="1" applyBorder="1" applyAlignment="1" applyProtection="1">
      <alignment horizontal="center" vertical="center"/>
      <protection locked="0"/>
    </xf>
    <xf numFmtId="41" fontId="3" fillId="0" borderId="20" xfId="51" applyNumberFormat="1" applyFont="1" applyFill="1" applyBorder="1" applyAlignment="1" applyProtection="1">
      <alignment horizontal="center" vertical="center"/>
      <protection locked="0"/>
    </xf>
    <xf numFmtId="176" fontId="3" fillId="3" borderId="7" xfId="51" applyNumberFormat="1" applyFont="1" applyFill="1" applyBorder="1" applyAlignment="1" applyProtection="1">
      <alignment horizontal="right" vertical="center" wrapText="1"/>
    </xf>
    <xf numFmtId="179" fontId="4" fillId="3" borderId="21" xfId="51" applyNumberFormat="1" applyFont="1" applyFill="1" applyBorder="1" applyAlignment="1" applyProtection="1">
      <alignment horizontal="right" vertical="center"/>
    </xf>
    <xf numFmtId="178" fontId="3" fillId="0" borderId="22" xfId="51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Alignment="1">
      <alignment horizontal="right" vertical="center"/>
    </xf>
    <xf numFmtId="178" fontId="3" fillId="2" borderId="2" xfId="51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51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178" fontId="3" fillId="0" borderId="2" xfId="51" applyNumberFormat="1" applyFont="1" applyFill="1" applyBorder="1" applyAlignment="1">
      <alignment horizontal="center" vertical="center" wrapText="1" shrinkToFit="1"/>
    </xf>
    <xf numFmtId="178" fontId="7" fillId="0" borderId="1" xfId="5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3" fillId="0" borderId="4" xfId="51" applyNumberFormat="1" applyFont="1" applyFill="1" applyBorder="1" applyAlignment="1">
      <alignment horizontal="center" vertical="center" wrapText="1" shrinkToFit="1"/>
    </xf>
    <xf numFmtId="41" fontId="3" fillId="4" borderId="1" xfId="51" applyNumberFormat="1" applyFont="1" applyFill="1" applyBorder="1" applyAlignment="1" applyProtection="1">
      <alignment horizontal="left" vertical="center"/>
    </xf>
    <xf numFmtId="179" fontId="3" fillId="3" borderId="23" xfId="51" applyNumberFormat="1" applyFont="1" applyFill="1" applyBorder="1" applyAlignment="1" applyProtection="1">
      <alignment horizontal="right" vertical="center"/>
    </xf>
    <xf numFmtId="41" fontId="4" fillId="0" borderId="1" xfId="51" applyNumberFormat="1" applyFont="1" applyFill="1" applyBorder="1" applyAlignment="1" applyProtection="1">
      <alignment horizontal="right" vertical="center"/>
      <protection locked="0"/>
    </xf>
    <xf numFmtId="41" fontId="4" fillId="0" borderId="12" xfId="51" applyNumberFormat="1" applyFont="1" applyFill="1" applyBorder="1" applyAlignment="1" applyProtection="1">
      <alignment horizontal="right" vertical="center"/>
      <protection locked="0"/>
    </xf>
    <xf numFmtId="41" fontId="4" fillId="3" borderId="7" xfId="51" applyNumberFormat="1" applyFont="1" applyFill="1" applyBorder="1" applyAlignment="1" applyProtection="1">
      <alignment horizontal="right" vertical="center"/>
    </xf>
    <xf numFmtId="41" fontId="4" fillId="0" borderId="7" xfId="51" applyNumberFormat="1" applyFont="1" applyFill="1" applyBorder="1" applyAlignment="1" applyProtection="1">
      <alignment horizontal="right" vertical="center"/>
      <protection locked="0"/>
    </xf>
    <xf numFmtId="179" fontId="4" fillId="3" borderId="7" xfId="51" applyNumberFormat="1" applyFont="1" applyFill="1" applyBorder="1" applyAlignment="1" applyProtection="1">
      <alignment horizontal="right" vertical="center"/>
    </xf>
    <xf numFmtId="41" fontId="3" fillId="0" borderId="1" xfId="51" applyNumberFormat="1" applyFont="1" applyFill="1" applyBorder="1" applyAlignment="1" applyProtection="1">
      <alignment horizontal="right" vertical="center"/>
      <protection locked="0"/>
    </xf>
    <xf numFmtId="41" fontId="3" fillId="0" borderId="12" xfId="51" applyNumberFormat="1" applyFont="1" applyFill="1" applyBorder="1" applyAlignment="1" applyProtection="1">
      <alignment horizontal="right" vertical="center"/>
      <protection locked="0"/>
    </xf>
    <xf numFmtId="41" fontId="3" fillId="0" borderId="7" xfId="51" applyNumberFormat="1" applyFont="1" applyFill="1" applyBorder="1" applyAlignment="1" applyProtection="1">
      <alignment horizontal="right" vertical="center"/>
      <protection locked="0"/>
    </xf>
    <xf numFmtId="41" fontId="3" fillId="3" borderId="1" xfId="51" applyNumberFormat="1" applyFont="1" applyFill="1" applyBorder="1" applyAlignment="1" applyProtection="1">
      <alignment horizontal="right" vertical="center"/>
    </xf>
    <xf numFmtId="179" fontId="3" fillId="3" borderId="7" xfId="51" applyNumberFormat="1" applyFont="1" applyFill="1" applyBorder="1" applyAlignment="1" applyProtection="1">
      <alignment horizontal="right" vertical="center"/>
    </xf>
    <xf numFmtId="179" fontId="5" fillId="3" borderId="7" xfId="51" applyNumberFormat="1" applyFont="1" applyFill="1" applyBorder="1" applyAlignment="1" applyProtection="1">
      <alignment horizontal="right" vertical="center"/>
    </xf>
    <xf numFmtId="41" fontId="5" fillId="0" borderId="1" xfId="51" applyNumberFormat="1" applyFont="1" applyFill="1" applyBorder="1" applyAlignment="1" applyProtection="1">
      <alignment horizontal="right" vertical="center"/>
      <protection locked="0"/>
    </xf>
    <xf numFmtId="41" fontId="5" fillId="0" borderId="12" xfId="51" applyNumberFormat="1" applyFont="1" applyFill="1" applyBorder="1" applyAlignment="1" applyProtection="1">
      <alignment horizontal="right" vertical="center"/>
      <protection locked="0"/>
    </xf>
    <xf numFmtId="41" fontId="3" fillId="0" borderId="17" xfId="51" applyNumberFormat="1" applyFont="1" applyFill="1" applyBorder="1" applyAlignment="1" applyProtection="1">
      <alignment horizontal="right" vertical="center"/>
      <protection locked="0"/>
    </xf>
    <xf numFmtId="41" fontId="3" fillId="0" borderId="16" xfId="51" applyNumberFormat="1" applyFont="1" applyFill="1" applyBorder="1" applyAlignment="1" applyProtection="1">
      <alignment horizontal="right" vertical="center"/>
      <protection locked="0"/>
    </xf>
    <xf numFmtId="179" fontId="3" fillId="0" borderId="24" xfId="51" applyNumberFormat="1" applyFont="1" applyFill="1" applyBorder="1" applyAlignment="1" applyProtection="1">
      <alignment horizontal="right" vertical="center"/>
    </xf>
    <xf numFmtId="41" fontId="3" fillId="0" borderId="20" xfId="51" applyNumberFormat="1" applyFont="1" applyFill="1" applyBorder="1" applyAlignment="1" applyProtection="1">
      <alignment horizontal="right" vertical="center"/>
      <protection locked="0"/>
    </xf>
    <xf numFmtId="41" fontId="3" fillId="0" borderId="0" xfId="51" applyNumberFormat="1" applyFont="1" applyFill="1" applyBorder="1" applyAlignment="1" applyProtection="1">
      <alignment horizontal="right" vertical="center"/>
      <protection locked="0"/>
    </xf>
    <xf numFmtId="41" fontId="3" fillId="0" borderId="19" xfId="51" applyNumberFormat="1" applyFont="1" applyFill="1" applyBorder="1" applyAlignment="1" applyProtection="1">
      <alignment horizontal="right" vertical="center"/>
      <protection locked="0"/>
    </xf>
    <xf numFmtId="179" fontId="3" fillId="0" borderId="13" xfId="51" applyNumberFormat="1" applyFont="1" applyFill="1" applyBorder="1" applyAlignment="1" applyProtection="1">
      <alignment horizontal="right" vertical="center"/>
    </xf>
    <xf numFmtId="41" fontId="3" fillId="0" borderId="11" xfId="51" applyNumberFormat="1" applyFont="1" applyFill="1" applyBorder="1" applyAlignment="1" applyProtection="1">
      <alignment horizontal="right" vertical="center"/>
      <protection locked="0"/>
    </xf>
    <xf numFmtId="178" fontId="4" fillId="0" borderId="2" xfId="51" applyNumberFormat="1" applyFont="1" applyFill="1" applyBorder="1" applyAlignment="1" applyProtection="1">
      <alignment horizontal="left" vertical="center"/>
      <protection locked="0"/>
    </xf>
    <xf numFmtId="178" fontId="3" fillId="0" borderId="7" xfId="51" applyNumberFormat="1" applyFont="1" applyFill="1" applyBorder="1" applyAlignment="1" applyProtection="1">
      <alignment horizontal="left" vertical="center" wrapText="1"/>
      <protection locked="0"/>
    </xf>
    <xf numFmtId="178" fontId="4" fillId="3" borderId="1" xfId="51" applyNumberFormat="1" applyFont="1" applyFill="1" applyBorder="1" applyAlignment="1" applyProtection="1">
      <alignment horizontal="left" vertical="center"/>
      <protection locked="0"/>
    </xf>
    <xf numFmtId="178" fontId="4" fillId="0" borderId="5" xfId="51" applyNumberFormat="1" applyFont="1" applyFill="1" applyBorder="1" applyAlignment="1" applyProtection="1">
      <alignment horizontal="left" vertical="center"/>
      <protection locked="0"/>
    </xf>
    <xf numFmtId="178" fontId="4" fillId="3" borderId="8" xfId="51" applyNumberFormat="1" applyFont="1" applyFill="1" applyBorder="1" applyAlignment="1" applyProtection="1">
      <alignment horizontal="left" vertical="center"/>
      <protection locked="0"/>
    </xf>
    <xf numFmtId="178" fontId="4" fillId="0" borderId="11" xfId="51" applyNumberFormat="1" applyFont="1" applyFill="1" applyBorder="1" applyAlignment="1" applyProtection="1">
      <alignment horizontal="left" vertical="center"/>
      <protection locked="0"/>
    </xf>
    <xf numFmtId="178" fontId="4" fillId="0" borderId="8" xfId="51" applyNumberFormat="1" applyFont="1" applyFill="1" applyBorder="1" applyAlignment="1" applyProtection="1">
      <alignment horizontal="left" vertical="center"/>
      <protection locked="0"/>
    </xf>
    <xf numFmtId="176" fontId="7" fillId="0" borderId="1" xfId="51" applyNumberFormat="1" applyFont="1" applyBorder="1" applyAlignment="1">
      <alignment horizontal="right" vertical="center"/>
    </xf>
    <xf numFmtId="176" fontId="4" fillId="0" borderId="1" xfId="51" applyNumberFormat="1" applyFont="1" applyBorder="1" applyAlignment="1">
      <alignment horizontal="right" vertical="center"/>
    </xf>
    <xf numFmtId="178" fontId="4" fillId="0" borderId="0" xfId="51" applyNumberFormat="1" applyFont="1" applyBorder="1" applyAlignment="1">
      <alignment horizontal="left" vertical="center"/>
    </xf>
    <xf numFmtId="178" fontId="3" fillId="3" borderId="8" xfId="51" applyNumberFormat="1" applyFont="1" applyFill="1" applyBorder="1" applyAlignment="1" applyProtection="1">
      <alignment horizontal="center" vertical="center"/>
      <protection locked="0"/>
    </xf>
    <xf numFmtId="176" fontId="4" fillId="3" borderId="1" xfId="51" applyNumberFormat="1" applyFont="1" applyFill="1" applyBorder="1" applyAlignment="1">
      <alignment horizontal="right" vertical="center"/>
    </xf>
    <xf numFmtId="178" fontId="3" fillId="0" borderId="14" xfId="51" applyNumberFormat="1" applyFont="1" applyFill="1" applyBorder="1" applyAlignment="1" applyProtection="1">
      <alignment horizontal="left" vertical="center"/>
      <protection locked="0"/>
    </xf>
    <xf numFmtId="178" fontId="4" fillId="0" borderId="1" xfId="51" applyNumberFormat="1" applyFont="1" applyBorder="1" applyAlignment="1">
      <alignment horizontal="left" vertical="center"/>
    </xf>
    <xf numFmtId="176" fontId="4" fillId="0" borderId="0" xfId="51" applyNumberFormat="1" applyFont="1" applyBorder="1" applyAlignment="1">
      <alignment horizontal="right" vertical="center"/>
    </xf>
    <xf numFmtId="179" fontId="0" fillId="0" borderId="1" xfId="51" applyNumberFormat="1" applyFill="1" applyBorder="1" applyProtection="1"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8年镇区预算收支报表_2014年报表中心模板（汇总）20141010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2016年区预算调整（合并）_2018年镇区预算报表报送" xfId="40"/>
    <cellStyle name="常规_2015年区报表报送（财政部修订版报信息组）_2018年镇区预算报表报送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_2016年区预算调整（合并）" xfId="51"/>
    <cellStyle name="60% - 强调文字颜色 6" xfId="52" builtinId="52"/>
    <cellStyle name="常规_exceltmp1" xfId="53"/>
    <cellStyle name="常规_08年镇区预算收支报表_2018年镇区预算报表报送" xfId="54"/>
    <cellStyle name="常规_2008年预算收支草案_2014年报表中心模板（汇总）20141010" xfId="55"/>
    <cellStyle name="常规_中山市区2018年预算草案" xfId="56"/>
    <cellStyle name="常规_2008年预算收支草案_2014年报表中心模板（汇总）20141010_2018年镇区预算报表报送" xfId="57"/>
    <cellStyle name="常规_08年镇区预算收支报表_2014年报表中心模板（汇总）20140917（拉公式）_2018年镇区预算报表报送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\2014&#24180;&#36215;\&#39044;&#31639;\&#24180;&#24230;&#39044;&#31639;\2016&#24180;\&#39044;&#31639;&#31185;\&#22522;&#26412;&#25903;&#20986;&#32463;&#27982;&#20998;&#31867;&#39044;&#31639;&#36164;&#26009;\&#39044;&#31639;&#31185;2010.3.22\&#20915;&#31639;&#36164;&#26009;\2014\2014&#20915;&#31639;&#25253;&#21578;&#21450;&#25253;&#34920;\2014&#20915;&#31639;&#26684;&#24335;2015.5.15\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29"/>
  <sheetViews>
    <sheetView showZeros="0" tabSelected="1" view="pageBreakPreview" zoomScale="75" zoomScaleNormal="75" zoomScaleSheetLayoutView="75" workbookViewId="0">
      <pane xSplit="2" ySplit="6" topLeftCell="H52" activePane="bottomRight" state="frozen"/>
      <selection/>
      <selection pane="topRight"/>
      <selection pane="bottomLeft"/>
      <selection pane="bottomRight" activeCell="L5" sqref="L5:L6"/>
    </sheetView>
  </sheetViews>
  <sheetFormatPr defaultColWidth="9" defaultRowHeight="15.6"/>
  <cols>
    <col min="1" max="1" width="41" style="3" customWidth="1"/>
    <col min="2" max="2" width="15.8333333333333" style="3" customWidth="1"/>
    <col min="3" max="3" width="16.5833333333333" style="3" customWidth="1"/>
    <col min="4" max="4" width="13.8333333333333" style="3" customWidth="1"/>
    <col min="5" max="5" width="14.0833333333333" style="3" customWidth="1"/>
    <col min="6" max="6" width="14.25" style="3" customWidth="1"/>
    <col min="7" max="7" width="40.5833333333333" style="3" customWidth="1"/>
    <col min="8" max="8" width="14.5833333333333" style="3" customWidth="1"/>
    <col min="9" max="9" width="17.25" style="3" customWidth="1"/>
    <col min="10" max="10" width="16.3333333333333" style="3" customWidth="1"/>
    <col min="11" max="11" width="16" style="3" customWidth="1"/>
    <col min="12" max="12" width="16.3333333333333" style="3" customWidth="1"/>
    <col min="13" max="13" width="13.8333333333333" style="3" customWidth="1"/>
    <col min="14" max="15" width="14.3333333333333" style="3" customWidth="1"/>
    <col min="16" max="255" width="8.58333333333333" style="3"/>
  </cols>
  <sheetData>
    <row r="1" ht="27.6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.75" customHeight="1" spans="1:23">
      <c r="A2" s="5"/>
      <c r="B2" s="5"/>
      <c r="C2" s="6"/>
      <c r="D2" s="6"/>
      <c r="E2" s="6"/>
      <c r="F2" s="4"/>
      <c r="G2" s="4"/>
      <c r="H2" s="4"/>
      <c r="I2" s="4"/>
      <c r="J2" s="4"/>
      <c r="K2" s="4"/>
      <c r="L2" s="4"/>
      <c r="M2" s="4"/>
      <c r="N2" s="4"/>
      <c r="O2" s="107" t="s">
        <v>1</v>
      </c>
      <c r="P2" s="4"/>
      <c r="Q2" s="4"/>
      <c r="R2" s="4"/>
      <c r="S2" s="4"/>
      <c r="T2" s="4"/>
      <c r="U2" s="4"/>
      <c r="V2" s="4"/>
      <c r="W2" s="4"/>
    </row>
    <row r="3" ht="10.4" customHeight="1" spans="1:15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/>
      <c r="G3" s="7" t="s">
        <v>7</v>
      </c>
      <c r="H3" s="8" t="s">
        <v>8</v>
      </c>
      <c r="I3" s="108" t="s">
        <v>4</v>
      </c>
      <c r="J3" s="109" t="s">
        <v>5</v>
      </c>
      <c r="K3" s="109"/>
      <c r="L3" s="109"/>
      <c r="M3" s="109"/>
      <c r="N3" s="9" t="s">
        <v>6</v>
      </c>
      <c r="O3" s="10"/>
    </row>
    <row r="4" ht="10.4" customHeight="1" spans="1:15">
      <c r="A4" s="7"/>
      <c r="B4" s="11"/>
      <c r="C4" s="11"/>
      <c r="D4" s="12"/>
      <c r="E4" s="10"/>
      <c r="F4" s="10"/>
      <c r="G4" s="7"/>
      <c r="H4" s="11"/>
      <c r="I4" s="110"/>
      <c r="J4" s="109"/>
      <c r="K4" s="109"/>
      <c r="L4" s="109"/>
      <c r="M4" s="109"/>
      <c r="N4" s="10"/>
      <c r="O4" s="10"/>
    </row>
    <row r="5" ht="38.15" customHeight="1" spans="1:15">
      <c r="A5" s="7"/>
      <c r="B5" s="11"/>
      <c r="C5" s="11"/>
      <c r="D5" s="12"/>
      <c r="E5" s="10"/>
      <c r="F5" s="10"/>
      <c r="G5" s="7"/>
      <c r="H5" s="11"/>
      <c r="I5" s="110"/>
      <c r="J5" s="109" t="s">
        <v>9</v>
      </c>
      <c r="K5" s="109"/>
      <c r="L5" s="111" t="s">
        <v>10</v>
      </c>
      <c r="M5" s="112" t="s">
        <v>11</v>
      </c>
      <c r="N5" s="10"/>
      <c r="O5" s="10"/>
    </row>
    <row r="6" ht="56.5" customHeight="1" spans="1:15">
      <c r="A6" s="7"/>
      <c r="B6" s="13"/>
      <c r="C6" s="13"/>
      <c r="D6" s="12"/>
      <c r="E6" s="9" t="s">
        <v>12</v>
      </c>
      <c r="F6" s="9" t="s">
        <v>13</v>
      </c>
      <c r="G6" s="7"/>
      <c r="H6" s="13"/>
      <c r="I6" s="113"/>
      <c r="J6" s="114" t="s">
        <v>14</v>
      </c>
      <c r="K6" s="114" t="s">
        <v>15</v>
      </c>
      <c r="L6" s="115"/>
      <c r="M6" s="112"/>
      <c r="N6" s="9" t="s">
        <v>12</v>
      </c>
      <c r="O6" s="9" t="s">
        <v>16</v>
      </c>
    </row>
    <row r="7" ht="26.5" customHeight="1" spans="1:15">
      <c r="A7" s="14" t="s">
        <v>17</v>
      </c>
      <c r="B7" s="15">
        <f>SUM(B8,B9)</f>
        <v>30063</v>
      </c>
      <c r="C7" s="15">
        <f>SUM(C8,C9)</f>
        <v>32707</v>
      </c>
      <c r="D7" s="15">
        <f>SUM(D8,D9)</f>
        <v>-2424</v>
      </c>
      <c r="E7" s="15">
        <f>SUM(E8,E9)</f>
        <v>30283</v>
      </c>
      <c r="F7" s="16">
        <f t="shared" ref="F7:F60" si="0">IF(B7=0,"",E7/B7-1)</f>
        <v>0.00731796560556175</v>
      </c>
      <c r="G7" s="17" t="s">
        <v>18</v>
      </c>
      <c r="H7" s="18">
        <f t="shared" ref="H7:N7" si="1">SUM(H8:H32)</f>
        <v>58912</v>
      </c>
      <c r="I7" s="18">
        <f t="shared" si="1"/>
        <v>56493</v>
      </c>
      <c r="J7" s="18">
        <f t="shared" si="1"/>
        <v>0</v>
      </c>
      <c r="K7" s="116">
        <f t="shared" si="1"/>
        <v>191</v>
      </c>
      <c r="L7" s="18">
        <f t="shared" si="1"/>
        <v>9946</v>
      </c>
      <c r="M7" s="18">
        <f t="shared" si="1"/>
        <v>10137</v>
      </c>
      <c r="N7" s="18">
        <f t="shared" si="1"/>
        <v>66630</v>
      </c>
      <c r="O7" s="117">
        <f t="shared" ref="O7:O60" si="2">IF(H7=0,"",N7/H7-1)</f>
        <v>0.131008962520369</v>
      </c>
    </row>
    <row r="8" ht="26.5" customHeight="1" spans="1:15">
      <c r="A8" s="19" t="s">
        <v>19</v>
      </c>
      <c r="B8" s="20">
        <v>23793</v>
      </c>
      <c r="C8" s="20">
        <v>27000</v>
      </c>
      <c r="D8" s="20">
        <v>-2700</v>
      </c>
      <c r="E8" s="20">
        <f>C8+D8</f>
        <v>24300</v>
      </c>
      <c r="F8" s="21">
        <f t="shared" si="0"/>
        <v>0.0213087882990795</v>
      </c>
      <c r="G8" s="22" t="s">
        <v>20</v>
      </c>
      <c r="H8" s="23">
        <v>9000</v>
      </c>
      <c r="I8" s="118">
        <v>9908</v>
      </c>
      <c r="J8" s="119"/>
      <c r="K8" s="119"/>
      <c r="L8" s="119">
        <v>-600</v>
      </c>
      <c r="M8" s="120">
        <f t="shared" ref="M8:M36" si="3">SUM(J8:L8)</f>
        <v>-600</v>
      </c>
      <c r="N8" s="121">
        <f t="shared" ref="N8:N32" si="4">I8+M8</f>
        <v>9308</v>
      </c>
      <c r="O8" s="105">
        <f t="shared" si="2"/>
        <v>0.0342222222222222</v>
      </c>
    </row>
    <row r="9" ht="26.5" customHeight="1" spans="1:15">
      <c r="A9" s="24" t="s">
        <v>21</v>
      </c>
      <c r="B9" s="25">
        <f>SUM(B10:B17)</f>
        <v>6270</v>
      </c>
      <c r="C9" s="25">
        <f>SUM(C10:C17)</f>
        <v>5707</v>
      </c>
      <c r="D9" s="25">
        <f>SUM(D10:D17)</f>
        <v>276</v>
      </c>
      <c r="E9" s="25">
        <f>SUM(E10:E17)</f>
        <v>5983</v>
      </c>
      <c r="F9" s="21">
        <f t="shared" si="0"/>
        <v>-0.0457735247208931</v>
      </c>
      <c r="G9" s="22" t="s">
        <v>22</v>
      </c>
      <c r="H9" s="23"/>
      <c r="I9" s="118"/>
      <c r="J9" s="119"/>
      <c r="K9" s="119"/>
      <c r="L9" s="119"/>
      <c r="M9" s="120">
        <f t="shared" si="3"/>
        <v>0</v>
      </c>
      <c r="N9" s="121">
        <f t="shared" si="4"/>
        <v>0</v>
      </c>
      <c r="O9" s="105" t="str">
        <f t="shared" si="2"/>
        <v/>
      </c>
    </row>
    <row r="10" ht="26.5" customHeight="1" spans="1:15">
      <c r="A10" s="19" t="s">
        <v>23</v>
      </c>
      <c r="B10" s="20">
        <v>3559</v>
      </c>
      <c r="C10" s="20">
        <v>3800</v>
      </c>
      <c r="D10" s="20">
        <v>-200</v>
      </c>
      <c r="E10" s="20">
        <f>C10+D10</f>
        <v>3600</v>
      </c>
      <c r="F10" s="21">
        <f t="shared" si="0"/>
        <v>0.0115200899128969</v>
      </c>
      <c r="G10" s="22" t="s">
        <v>24</v>
      </c>
      <c r="H10" s="23"/>
      <c r="I10" s="118"/>
      <c r="J10" s="119"/>
      <c r="K10" s="119"/>
      <c r="L10" s="119"/>
      <c r="M10" s="120">
        <f t="shared" si="3"/>
        <v>0</v>
      </c>
      <c r="N10" s="121">
        <f t="shared" si="4"/>
        <v>0</v>
      </c>
      <c r="O10" s="105" t="str">
        <f t="shared" si="2"/>
        <v/>
      </c>
    </row>
    <row r="11" ht="26.5" customHeight="1" spans="1:15">
      <c r="A11" s="19" t="s">
        <v>25</v>
      </c>
      <c r="B11" s="20">
        <v>316</v>
      </c>
      <c r="C11" s="20">
        <v>556</v>
      </c>
      <c r="D11" s="20"/>
      <c r="E11" s="20">
        <f>C11+D11</f>
        <v>556</v>
      </c>
      <c r="F11" s="21">
        <f t="shared" si="0"/>
        <v>0.759493670886076</v>
      </c>
      <c r="G11" s="22" t="s">
        <v>26</v>
      </c>
      <c r="H11" s="23">
        <v>6050</v>
      </c>
      <c r="I11" s="118">
        <v>7688</v>
      </c>
      <c r="J11" s="119"/>
      <c r="K11" s="119"/>
      <c r="L11" s="119">
        <v>-500</v>
      </c>
      <c r="M11" s="120">
        <f t="shared" si="3"/>
        <v>-500</v>
      </c>
      <c r="N11" s="121">
        <f t="shared" si="4"/>
        <v>7188</v>
      </c>
      <c r="O11" s="105">
        <f t="shared" si="2"/>
        <v>0.188099173553719</v>
      </c>
    </row>
    <row r="12" ht="26.5" customHeight="1" spans="1:15">
      <c r="A12" s="19" t="s">
        <v>27</v>
      </c>
      <c r="B12" s="26">
        <v>326</v>
      </c>
      <c r="C12" s="20">
        <v>81</v>
      </c>
      <c r="D12" s="20">
        <v>248</v>
      </c>
      <c r="E12" s="20">
        <f>C12+D12</f>
        <v>329</v>
      </c>
      <c r="F12" s="21">
        <f t="shared" si="0"/>
        <v>0.00920245398773001</v>
      </c>
      <c r="G12" s="22" t="s">
        <v>28</v>
      </c>
      <c r="H12" s="23">
        <v>12000</v>
      </c>
      <c r="I12" s="118">
        <v>13754</v>
      </c>
      <c r="J12" s="119"/>
      <c r="K12" s="119"/>
      <c r="L12" s="119">
        <v>2800</v>
      </c>
      <c r="M12" s="120">
        <f t="shared" si="3"/>
        <v>2800</v>
      </c>
      <c r="N12" s="121">
        <f t="shared" si="4"/>
        <v>16554</v>
      </c>
      <c r="O12" s="122">
        <f t="shared" si="2"/>
        <v>0.3795</v>
      </c>
    </row>
    <row r="13" ht="26.5" customHeight="1" spans="1:15">
      <c r="A13" s="19" t="s">
        <v>29</v>
      </c>
      <c r="B13" s="26"/>
      <c r="C13" s="20"/>
      <c r="D13" s="20"/>
      <c r="E13" s="20"/>
      <c r="F13" s="21" t="str">
        <f t="shared" si="0"/>
        <v/>
      </c>
      <c r="G13" s="22" t="s">
        <v>30</v>
      </c>
      <c r="H13" s="23">
        <v>1255</v>
      </c>
      <c r="I13" s="118">
        <v>638</v>
      </c>
      <c r="J13" s="119"/>
      <c r="K13" s="119"/>
      <c r="L13" s="119"/>
      <c r="M13" s="120">
        <f t="shared" si="3"/>
        <v>0</v>
      </c>
      <c r="N13" s="121">
        <f t="shared" si="4"/>
        <v>638</v>
      </c>
      <c r="O13" s="122">
        <f t="shared" si="2"/>
        <v>-0.491633466135458</v>
      </c>
    </row>
    <row r="14" ht="26.5" customHeight="1" spans="1:15">
      <c r="A14" s="19" t="s">
        <v>31</v>
      </c>
      <c r="B14" s="20">
        <v>1523</v>
      </c>
      <c r="C14" s="20">
        <v>920</v>
      </c>
      <c r="D14" s="20">
        <v>230</v>
      </c>
      <c r="E14" s="20">
        <f>C14+D14</f>
        <v>1150</v>
      </c>
      <c r="F14" s="21">
        <f t="shared" si="0"/>
        <v>-0.244911359159554</v>
      </c>
      <c r="G14" s="22" t="s">
        <v>32</v>
      </c>
      <c r="H14" s="23">
        <v>1589</v>
      </c>
      <c r="I14" s="118">
        <v>1286</v>
      </c>
      <c r="J14" s="119"/>
      <c r="K14" s="119"/>
      <c r="L14" s="119"/>
      <c r="M14" s="120">
        <f t="shared" si="3"/>
        <v>0</v>
      </c>
      <c r="N14" s="121">
        <f t="shared" si="4"/>
        <v>1286</v>
      </c>
      <c r="O14" s="122">
        <f t="shared" si="2"/>
        <v>-0.190685966016362</v>
      </c>
    </row>
    <row r="15" ht="25.5" customHeight="1" spans="1:15">
      <c r="A15" s="27" t="s">
        <v>33</v>
      </c>
      <c r="B15" s="20">
        <v>19</v>
      </c>
      <c r="C15" s="20">
        <v>9</v>
      </c>
      <c r="D15" s="20">
        <v>-2</v>
      </c>
      <c r="E15" s="20">
        <f>C15+D15</f>
        <v>7</v>
      </c>
      <c r="F15" s="21">
        <f t="shared" si="0"/>
        <v>-0.631578947368421</v>
      </c>
      <c r="G15" s="22" t="s">
        <v>34</v>
      </c>
      <c r="H15" s="23">
        <v>7589</v>
      </c>
      <c r="I15" s="118">
        <v>7966</v>
      </c>
      <c r="J15" s="119"/>
      <c r="K15" s="119"/>
      <c r="L15" s="119"/>
      <c r="M15" s="120">
        <f t="shared" si="3"/>
        <v>0</v>
      </c>
      <c r="N15" s="121">
        <f t="shared" si="4"/>
        <v>7966</v>
      </c>
      <c r="O15" s="122">
        <f t="shared" si="2"/>
        <v>0.0496771643167744</v>
      </c>
    </row>
    <row r="16" ht="25.5" customHeight="1" spans="1:15">
      <c r="A16" s="27" t="s">
        <v>35</v>
      </c>
      <c r="B16" s="20"/>
      <c r="C16" s="20"/>
      <c r="D16" s="20"/>
      <c r="E16" s="20"/>
      <c r="F16" s="21" t="str">
        <f t="shared" si="0"/>
        <v/>
      </c>
      <c r="G16" s="22" t="s">
        <v>36</v>
      </c>
      <c r="H16" s="23">
        <v>7000</v>
      </c>
      <c r="I16" s="118">
        <v>2821</v>
      </c>
      <c r="J16" s="119"/>
      <c r="K16" s="119">
        <v>151</v>
      </c>
      <c r="L16" s="119">
        <v>942</v>
      </c>
      <c r="M16" s="120">
        <f t="shared" si="3"/>
        <v>1093</v>
      </c>
      <c r="N16" s="121">
        <f t="shared" si="4"/>
        <v>3914</v>
      </c>
      <c r="O16" s="122">
        <f t="shared" si="2"/>
        <v>-0.440857142857143</v>
      </c>
    </row>
    <row r="17" ht="26.5" customHeight="1" spans="1:15">
      <c r="A17" s="27" t="s">
        <v>37</v>
      </c>
      <c r="B17" s="26">
        <v>527</v>
      </c>
      <c r="C17" s="20">
        <v>341</v>
      </c>
      <c r="D17" s="20"/>
      <c r="E17" s="20">
        <f>C17+D17</f>
        <v>341</v>
      </c>
      <c r="F17" s="21">
        <f t="shared" si="0"/>
        <v>-0.352941176470588</v>
      </c>
      <c r="G17" s="22" t="s">
        <v>38</v>
      </c>
      <c r="H17" s="23">
        <v>1600</v>
      </c>
      <c r="I17" s="118">
        <v>2674</v>
      </c>
      <c r="J17" s="119"/>
      <c r="K17" s="119"/>
      <c r="L17" s="119"/>
      <c r="M17" s="120">
        <f t="shared" si="3"/>
        <v>0</v>
      </c>
      <c r="N17" s="121">
        <f t="shared" si="4"/>
        <v>2674</v>
      </c>
      <c r="O17" s="122">
        <f t="shared" si="2"/>
        <v>0.67125</v>
      </c>
    </row>
    <row r="18" ht="26.5" customHeight="1" spans="1:15">
      <c r="A18" s="28"/>
      <c r="B18" s="20"/>
      <c r="C18" s="20"/>
      <c r="D18" s="20"/>
      <c r="E18" s="20"/>
      <c r="F18" s="21" t="str">
        <f t="shared" si="0"/>
        <v/>
      </c>
      <c r="G18" s="22" t="s">
        <v>39</v>
      </c>
      <c r="H18" s="23">
        <v>3226</v>
      </c>
      <c r="I18" s="118">
        <v>2717</v>
      </c>
      <c r="J18" s="119"/>
      <c r="K18" s="119"/>
      <c r="L18" s="119">
        <v>7660</v>
      </c>
      <c r="M18" s="120">
        <f t="shared" si="3"/>
        <v>7660</v>
      </c>
      <c r="N18" s="121">
        <f t="shared" si="4"/>
        <v>10377</v>
      </c>
      <c r="O18" s="122">
        <f t="shared" si="2"/>
        <v>2.21667699938004</v>
      </c>
    </row>
    <row r="19" ht="26.5" customHeight="1" spans="1:15">
      <c r="A19" s="28"/>
      <c r="B19" s="26"/>
      <c r="C19" s="20"/>
      <c r="D19" s="20"/>
      <c r="E19" s="20"/>
      <c r="F19" s="21" t="str">
        <f t="shared" si="0"/>
        <v/>
      </c>
      <c r="G19" s="22" t="s">
        <v>40</v>
      </c>
      <c r="H19" s="23">
        <v>2265</v>
      </c>
      <c r="I19" s="118">
        <v>1756</v>
      </c>
      <c r="J19" s="119"/>
      <c r="K19" s="119"/>
      <c r="L19" s="119"/>
      <c r="M19" s="120">
        <f t="shared" si="3"/>
        <v>0</v>
      </c>
      <c r="N19" s="121">
        <f t="shared" si="4"/>
        <v>1756</v>
      </c>
      <c r="O19" s="122">
        <f t="shared" si="2"/>
        <v>-0.224724061810154</v>
      </c>
    </row>
    <row r="20" ht="26.5" customHeight="1" spans="1:15">
      <c r="A20" s="29" t="s">
        <v>41</v>
      </c>
      <c r="B20" s="30">
        <f>SUM(B21:B22,B24:B28)</f>
        <v>7739</v>
      </c>
      <c r="C20" s="30">
        <f>SUM(C21:C22,C24:C28)</f>
        <v>7204</v>
      </c>
      <c r="D20" s="30">
        <f>SUM(D21:D22,D24:D28)</f>
        <v>261</v>
      </c>
      <c r="E20" s="30">
        <f>SUM(E21:E22,E24:E28)</f>
        <v>7465</v>
      </c>
      <c r="F20" s="21">
        <f t="shared" si="0"/>
        <v>-0.0354050910970409</v>
      </c>
      <c r="G20" s="22" t="s">
        <v>42</v>
      </c>
      <c r="H20" s="23">
        <v>700</v>
      </c>
      <c r="I20" s="118">
        <v>782</v>
      </c>
      <c r="J20" s="119"/>
      <c r="K20" s="119"/>
      <c r="L20" s="119">
        <v>-270</v>
      </c>
      <c r="M20" s="120">
        <f t="shared" si="3"/>
        <v>-270</v>
      </c>
      <c r="N20" s="121">
        <f t="shared" si="4"/>
        <v>512</v>
      </c>
      <c r="O20" s="122">
        <f t="shared" si="2"/>
        <v>-0.268571428571429</v>
      </c>
    </row>
    <row r="21" ht="26.5" customHeight="1" spans="1:15">
      <c r="A21" s="19" t="s">
        <v>43</v>
      </c>
      <c r="B21" s="20">
        <v>3152</v>
      </c>
      <c r="C21" s="20">
        <v>3152</v>
      </c>
      <c r="D21" s="20"/>
      <c r="E21" s="20">
        <v>3152</v>
      </c>
      <c r="F21" s="21">
        <f t="shared" si="0"/>
        <v>0</v>
      </c>
      <c r="G21" s="22" t="s">
        <v>44</v>
      </c>
      <c r="H21" s="23">
        <v>2500</v>
      </c>
      <c r="I21" s="118"/>
      <c r="J21" s="119"/>
      <c r="K21" s="119"/>
      <c r="L21" s="119">
        <v>880</v>
      </c>
      <c r="M21" s="120">
        <f t="shared" si="3"/>
        <v>880</v>
      </c>
      <c r="N21" s="121">
        <f t="shared" si="4"/>
        <v>880</v>
      </c>
      <c r="O21" s="122">
        <f t="shared" si="2"/>
        <v>-0.648</v>
      </c>
    </row>
    <row r="22" ht="26.5" customHeight="1" spans="1:15">
      <c r="A22" s="19" t="s">
        <v>45</v>
      </c>
      <c r="B22" s="31">
        <v>451</v>
      </c>
      <c r="C22" s="32">
        <v>300</v>
      </c>
      <c r="D22" s="32">
        <v>70</v>
      </c>
      <c r="E22" s="32">
        <v>370</v>
      </c>
      <c r="F22" s="21">
        <f t="shared" si="0"/>
        <v>-0.17960088691796</v>
      </c>
      <c r="G22" s="22" t="s">
        <v>46</v>
      </c>
      <c r="H22" s="23">
        <v>6</v>
      </c>
      <c r="I22" s="118">
        <v>5</v>
      </c>
      <c r="J22" s="119"/>
      <c r="K22" s="119"/>
      <c r="L22" s="119"/>
      <c r="M22" s="120">
        <f t="shared" si="3"/>
        <v>0</v>
      </c>
      <c r="N22" s="121">
        <f t="shared" si="4"/>
        <v>5</v>
      </c>
      <c r="O22" s="122">
        <f t="shared" si="2"/>
        <v>-0.166666666666667</v>
      </c>
    </row>
    <row r="23" ht="26.5" customHeight="1" spans="1:15">
      <c r="A23" s="19" t="s">
        <v>47</v>
      </c>
      <c r="B23" s="33">
        <v>451</v>
      </c>
      <c r="C23" s="20"/>
      <c r="D23" s="20">
        <v>370</v>
      </c>
      <c r="E23" s="20">
        <v>370</v>
      </c>
      <c r="F23" s="21">
        <f t="shared" si="0"/>
        <v>-0.17960088691796</v>
      </c>
      <c r="G23" s="22" t="s">
        <v>48</v>
      </c>
      <c r="H23" s="23">
        <v>41</v>
      </c>
      <c r="I23" s="118">
        <v>1</v>
      </c>
      <c r="J23" s="119"/>
      <c r="K23" s="119"/>
      <c r="L23" s="119"/>
      <c r="M23" s="120">
        <f t="shared" si="3"/>
        <v>0</v>
      </c>
      <c r="N23" s="121">
        <f t="shared" si="4"/>
        <v>1</v>
      </c>
      <c r="O23" s="122">
        <f t="shared" si="2"/>
        <v>-0.975609756097561</v>
      </c>
    </row>
    <row r="24" ht="26.5" customHeight="1" spans="1:15">
      <c r="A24" s="19" t="s">
        <v>49</v>
      </c>
      <c r="B24" s="20">
        <v>515</v>
      </c>
      <c r="C24" s="20">
        <v>515</v>
      </c>
      <c r="D24" s="20"/>
      <c r="E24" s="20">
        <v>515</v>
      </c>
      <c r="F24" s="21">
        <f t="shared" si="0"/>
        <v>0</v>
      </c>
      <c r="G24" s="22" t="s">
        <v>50</v>
      </c>
      <c r="H24" s="23"/>
      <c r="I24" s="118"/>
      <c r="J24" s="119"/>
      <c r="K24" s="119"/>
      <c r="L24" s="119"/>
      <c r="M24" s="120">
        <f t="shared" si="3"/>
        <v>0</v>
      </c>
      <c r="N24" s="121">
        <f t="shared" si="4"/>
        <v>0</v>
      </c>
      <c r="O24" s="122" t="str">
        <f t="shared" si="2"/>
        <v/>
      </c>
    </row>
    <row r="25" ht="26.5" customHeight="1" spans="1:15">
      <c r="A25" s="19" t="s">
        <v>51</v>
      </c>
      <c r="B25" s="34">
        <v>732</v>
      </c>
      <c r="C25" s="20">
        <v>732</v>
      </c>
      <c r="D25" s="20">
        <v>-201</v>
      </c>
      <c r="E25" s="20">
        <v>531</v>
      </c>
      <c r="F25" s="21">
        <f t="shared" si="0"/>
        <v>-0.274590163934426</v>
      </c>
      <c r="G25" s="22" t="s">
        <v>52</v>
      </c>
      <c r="H25" s="23"/>
      <c r="I25" s="118"/>
      <c r="J25" s="119"/>
      <c r="K25" s="119"/>
      <c r="L25" s="119"/>
      <c r="M25" s="120">
        <f t="shared" si="3"/>
        <v>0</v>
      </c>
      <c r="N25" s="121">
        <f t="shared" si="4"/>
        <v>0</v>
      </c>
      <c r="O25" s="122" t="str">
        <f t="shared" si="2"/>
        <v/>
      </c>
    </row>
    <row r="26" ht="26.5" customHeight="1" spans="1:15">
      <c r="A26" s="19" t="s">
        <v>53</v>
      </c>
      <c r="B26" s="34">
        <v>2768</v>
      </c>
      <c r="C26" s="20">
        <v>2500</v>
      </c>
      <c r="D26" s="20">
        <v>300</v>
      </c>
      <c r="E26" s="20">
        <v>2800</v>
      </c>
      <c r="F26" s="21">
        <f t="shared" si="0"/>
        <v>0.0115606936416186</v>
      </c>
      <c r="G26" s="22" t="s">
        <v>54</v>
      </c>
      <c r="H26" s="23">
        <v>1705</v>
      </c>
      <c r="I26" s="118">
        <v>2019</v>
      </c>
      <c r="J26" s="119"/>
      <c r="K26" s="119"/>
      <c r="L26" s="119">
        <v>-180</v>
      </c>
      <c r="M26" s="120">
        <f t="shared" si="3"/>
        <v>-180</v>
      </c>
      <c r="N26" s="121">
        <f t="shared" si="4"/>
        <v>1839</v>
      </c>
      <c r="O26" s="122">
        <f t="shared" si="2"/>
        <v>0.0785923753665689</v>
      </c>
    </row>
    <row r="27" ht="26.5" customHeight="1" spans="1:15">
      <c r="A27" s="19" t="s">
        <v>55</v>
      </c>
      <c r="B27" s="34"/>
      <c r="C27" s="20"/>
      <c r="D27" s="20"/>
      <c r="E27" s="20"/>
      <c r="F27" s="21" t="str">
        <f t="shared" si="0"/>
        <v/>
      </c>
      <c r="G27" s="22" t="s">
        <v>56</v>
      </c>
      <c r="H27" s="23">
        <v>148</v>
      </c>
      <c r="I27" s="118">
        <v>109</v>
      </c>
      <c r="J27" s="119"/>
      <c r="K27" s="119">
        <v>40</v>
      </c>
      <c r="L27" s="119"/>
      <c r="M27" s="120">
        <f t="shared" si="3"/>
        <v>40</v>
      </c>
      <c r="N27" s="121">
        <f t="shared" si="4"/>
        <v>149</v>
      </c>
      <c r="O27" s="122">
        <f t="shared" si="2"/>
        <v>0.0067567567567568</v>
      </c>
    </row>
    <row r="28" ht="26.5" customHeight="1" spans="1:15">
      <c r="A28" s="19" t="s">
        <v>57</v>
      </c>
      <c r="B28" s="34">
        <v>121</v>
      </c>
      <c r="C28" s="20">
        <v>5</v>
      </c>
      <c r="D28" s="32">
        <v>92</v>
      </c>
      <c r="E28" s="32">
        <v>97</v>
      </c>
      <c r="F28" s="21">
        <f t="shared" si="0"/>
        <v>-0.198347107438017</v>
      </c>
      <c r="G28" s="22" t="s">
        <v>58</v>
      </c>
      <c r="H28" s="23">
        <v>1076</v>
      </c>
      <c r="I28" s="118">
        <v>912</v>
      </c>
      <c r="J28" s="119"/>
      <c r="K28" s="119"/>
      <c r="L28" s="119"/>
      <c r="M28" s="120">
        <f t="shared" si="3"/>
        <v>0</v>
      </c>
      <c r="N28" s="121">
        <f t="shared" si="4"/>
        <v>912</v>
      </c>
      <c r="O28" s="122">
        <f t="shared" si="2"/>
        <v>-0.152416356877323</v>
      </c>
    </row>
    <row r="29" ht="26.5" customHeight="1" spans="1:15">
      <c r="A29" s="35" t="s">
        <v>59</v>
      </c>
      <c r="B29" s="36">
        <f>SUM(B7,B20)</f>
        <v>37802</v>
      </c>
      <c r="C29" s="36">
        <f>SUM(C7,C20)</f>
        <v>39911</v>
      </c>
      <c r="D29" s="36">
        <f>SUM(D7,D20)</f>
        <v>-2163</v>
      </c>
      <c r="E29" s="36">
        <f>SUM(E7,E20)</f>
        <v>37748</v>
      </c>
      <c r="F29" s="37">
        <f t="shared" si="0"/>
        <v>-0.00142849584678062</v>
      </c>
      <c r="G29" s="22" t="s">
        <v>60</v>
      </c>
      <c r="H29" s="23">
        <v>457</v>
      </c>
      <c r="I29" s="118">
        <v>800</v>
      </c>
      <c r="J29" s="119"/>
      <c r="K29" s="119"/>
      <c r="L29" s="119">
        <v>-800</v>
      </c>
      <c r="M29" s="120">
        <f t="shared" si="3"/>
        <v>-800</v>
      </c>
      <c r="N29" s="121">
        <f t="shared" si="4"/>
        <v>0</v>
      </c>
      <c r="O29" s="122">
        <f t="shared" si="2"/>
        <v>-1</v>
      </c>
    </row>
    <row r="30" ht="26.5" customHeight="1" spans="1:15">
      <c r="A30" s="38"/>
      <c r="B30" s="39"/>
      <c r="C30" s="32"/>
      <c r="D30" s="32"/>
      <c r="E30" s="32"/>
      <c r="F30" s="21" t="str">
        <f t="shared" si="0"/>
        <v/>
      </c>
      <c r="G30" s="22" t="s">
        <v>61</v>
      </c>
      <c r="H30" s="23">
        <v>85</v>
      </c>
      <c r="I30" s="118">
        <v>50</v>
      </c>
      <c r="J30" s="119"/>
      <c r="K30" s="119"/>
      <c r="L30" s="119"/>
      <c r="M30" s="120">
        <f t="shared" si="3"/>
        <v>0</v>
      </c>
      <c r="N30" s="121">
        <f t="shared" si="4"/>
        <v>50</v>
      </c>
      <c r="O30" s="122">
        <f t="shared" si="2"/>
        <v>-0.411764705882353</v>
      </c>
    </row>
    <row r="31" ht="26.5" customHeight="1" spans="1:15">
      <c r="A31" s="38"/>
      <c r="B31" s="39"/>
      <c r="C31" s="32"/>
      <c r="D31" s="32"/>
      <c r="E31" s="32"/>
      <c r="F31" s="21" t="str">
        <f t="shared" si="0"/>
        <v/>
      </c>
      <c r="G31" s="22" t="s">
        <v>62</v>
      </c>
      <c r="H31" s="23">
        <v>618</v>
      </c>
      <c r="I31" s="118">
        <v>607</v>
      </c>
      <c r="J31" s="119"/>
      <c r="K31" s="119"/>
      <c r="L31" s="119">
        <v>14</v>
      </c>
      <c r="M31" s="120">
        <f t="shared" si="3"/>
        <v>14</v>
      </c>
      <c r="N31" s="121">
        <f t="shared" si="4"/>
        <v>621</v>
      </c>
      <c r="O31" s="122">
        <f t="shared" si="2"/>
        <v>0.00485436893203883</v>
      </c>
    </row>
    <row r="32" ht="26.5" customHeight="1" spans="1:15">
      <c r="A32" s="38"/>
      <c r="B32" s="39"/>
      <c r="C32" s="32"/>
      <c r="D32" s="32"/>
      <c r="E32" s="32"/>
      <c r="F32" s="21" t="str">
        <f t="shared" si="0"/>
        <v/>
      </c>
      <c r="G32" s="22" t="s">
        <v>63</v>
      </c>
      <c r="H32" s="40">
        <v>2</v>
      </c>
      <c r="I32" s="123"/>
      <c r="J32" s="124"/>
      <c r="K32" s="124"/>
      <c r="L32" s="124"/>
      <c r="M32" s="120">
        <f t="shared" si="3"/>
        <v>0</v>
      </c>
      <c r="N32" s="121">
        <f t="shared" si="4"/>
        <v>0</v>
      </c>
      <c r="O32" s="122">
        <f t="shared" si="2"/>
        <v>-1</v>
      </c>
    </row>
    <row r="33" ht="26.5" customHeight="1" spans="1:15">
      <c r="A33" s="38" t="s">
        <v>64</v>
      </c>
      <c r="B33" s="39">
        <v>2068</v>
      </c>
      <c r="C33" s="32"/>
      <c r="D33" s="32"/>
      <c r="E33" s="32"/>
      <c r="F33" s="21">
        <f t="shared" si="0"/>
        <v>-1</v>
      </c>
      <c r="G33" s="41" t="s">
        <v>65</v>
      </c>
      <c r="H33" s="40"/>
      <c r="I33" s="123"/>
      <c r="J33" s="124"/>
      <c r="K33" s="124"/>
      <c r="L33" s="124"/>
      <c r="M33" s="120">
        <f t="shared" si="3"/>
        <v>0</v>
      </c>
      <c r="N33" s="125"/>
      <c r="O33" s="122" t="str">
        <f t="shared" si="2"/>
        <v/>
      </c>
    </row>
    <row r="34" ht="26.5" customHeight="1" spans="1:15">
      <c r="A34" s="38" t="s">
        <v>66</v>
      </c>
      <c r="B34" s="32">
        <v>9500</v>
      </c>
      <c r="C34" s="32">
        <v>9000</v>
      </c>
      <c r="D34" s="32">
        <v>19500</v>
      </c>
      <c r="E34" s="32">
        <f>C34+D34</f>
        <v>28500</v>
      </c>
      <c r="F34" s="21">
        <f t="shared" si="0"/>
        <v>2</v>
      </c>
      <c r="G34" s="41" t="s">
        <v>67</v>
      </c>
      <c r="H34" s="42"/>
      <c r="I34" s="123"/>
      <c r="J34" s="124"/>
      <c r="K34" s="124"/>
      <c r="L34" s="124"/>
      <c r="M34" s="120">
        <f t="shared" si="3"/>
        <v>0</v>
      </c>
      <c r="N34" s="125"/>
      <c r="O34" s="122" t="str">
        <f t="shared" si="2"/>
        <v/>
      </c>
    </row>
    <row r="35" ht="26.5" customHeight="1" spans="1:15">
      <c r="A35" s="43" t="s">
        <v>68</v>
      </c>
      <c r="B35" s="32">
        <v>1480</v>
      </c>
      <c r="C35" s="32">
        <v>8000</v>
      </c>
      <c r="D35" s="32">
        <v>-7200</v>
      </c>
      <c r="E35" s="32">
        <v>800</v>
      </c>
      <c r="F35" s="21">
        <f t="shared" si="0"/>
        <v>-0.459459459459459</v>
      </c>
      <c r="G35" s="41" t="s">
        <v>69</v>
      </c>
      <c r="H35" s="44"/>
      <c r="I35" s="123"/>
      <c r="J35" s="124"/>
      <c r="K35" s="124"/>
      <c r="L35" s="124"/>
      <c r="M35" s="120">
        <f t="shared" si="3"/>
        <v>0</v>
      </c>
      <c r="N35" s="125"/>
      <c r="O35" s="122" t="str">
        <f t="shared" si="2"/>
        <v/>
      </c>
    </row>
    <row r="36" ht="26.5" customHeight="1" spans="1:15">
      <c r="A36" s="38" t="s">
        <v>70</v>
      </c>
      <c r="B36" s="32">
        <v>7128</v>
      </c>
      <c r="C36" s="32">
        <v>2663</v>
      </c>
      <c r="D36" s="32"/>
      <c r="E36" s="32">
        <v>2663</v>
      </c>
      <c r="F36" s="21">
        <f t="shared" si="0"/>
        <v>-0.626402918069585</v>
      </c>
      <c r="G36" s="45" t="s">
        <v>71</v>
      </c>
      <c r="H36" s="46">
        <v>4907</v>
      </c>
      <c r="I36" s="126">
        <f>C37-SUM(I7,I33:I35)</f>
        <v>3081</v>
      </c>
      <c r="J36" s="124"/>
      <c r="K36" s="124"/>
      <c r="L36" s="124"/>
      <c r="M36" s="120">
        <f t="shared" si="3"/>
        <v>0</v>
      </c>
      <c r="N36" s="126">
        <v>3081</v>
      </c>
      <c r="O36" s="127">
        <f t="shared" si="2"/>
        <v>-0.372121459140004</v>
      </c>
    </row>
    <row r="37" ht="26.5" customHeight="1" spans="1:15">
      <c r="A37" s="47" t="s">
        <v>72</v>
      </c>
      <c r="B37" s="25">
        <f>SUM(B7,B20,B33:B36)</f>
        <v>57978</v>
      </c>
      <c r="C37" s="25">
        <f>SUM(C7,C20,C33:C36)</f>
        <v>59574</v>
      </c>
      <c r="D37" s="25">
        <f>SUM(D7,D20,D33:D36)</f>
        <v>10137</v>
      </c>
      <c r="E37" s="25">
        <f>SUM(E7,E20,E33:E36)</f>
        <v>69711</v>
      </c>
      <c r="F37" s="21">
        <f t="shared" si="0"/>
        <v>0.202369864431336</v>
      </c>
      <c r="G37" s="48" t="s">
        <v>73</v>
      </c>
      <c r="H37" s="49">
        <f t="shared" ref="H37:N37" si="5">SUM(H7,H33:H36)</f>
        <v>63819</v>
      </c>
      <c r="I37" s="49">
        <f t="shared" si="5"/>
        <v>59574</v>
      </c>
      <c r="J37" s="49">
        <f t="shared" si="5"/>
        <v>0</v>
      </c>
      <c r="K37" s="49">
        <f t="shared" si="5"/>
        <v>191</v>
      </c>
      <c r="L37" s="49">
        <f t="shared" si="5"/>
        <v>9946</v>
      </c>
      <c r="M37" s="49">
        <f t="shared" si="5"/>
        <v>10137</v>
      </c>
      <c r="N37" s="49">
        <f t="shared" si="5"/>
        <v>69711</v>
      </c>
      <c r="O37" s="128">
        <f t="shared" si="2"/>
        <v>0.0923236026888543</v>
      </c>
    </row>
    <row r="38" ht="26.5" customHeight="1" spans="1:15">
      <c r="A38" s="50" t="s">
        <v>74</v>
      </c>
      <c r="B38" s="25">
        <f>SUM(B39:B42)</f>
        <v>8424</v>
      </c>
      <c r="C38" s="25">
        <f>SUM(C39:C42)</f>
        <v>70400</v>
      </c>
      <c r="D38" s="25">
        <f>SUM(D39:D42)</f>
        <v>-63000</v>
      </c>
      <c r="E38" s="25">
        <f>SUM(E39:E42)</f>
        <v>7400</v>
      </c>
      <c r="F38" s="21">
        <f t="shared" si="0"/>
        <v>-0.121557454890788</v>
      </c>
      <c r="G38" s="51" t="s">
        <v>75</v>
      </c>
      <c r="H38" s="49">
        <f t="shared" ref="H38:N38" si="6">SUM(H39,H41,H46,H54:H55)</f>
        <v>138247</v>
      </c>
      <c r="I38" s="49">
        <f t="shared" si="6"/>
        <v>43799.32</v>
      </c>
      <c r="J38" s="49">
        <f t="shared" si="6"/>
        <v>0</v>
      </c>
      <c r="K38" s="49">
        <f t="shared" si="6"/>
        <v>45</v>
      </c>
      <c r="L38" s="49">
        <f t="shared" si="6"/>
        <v>-35130</v>
      </c>
      <c r="M38" s="49">
        <f t="shared" si="6"/>
        <v>-35085</v>
      </c>
      <c r="N38" s="49">
        <f t="shared" si="6"/>
        <v>8714.32</v>
      </c>
      <c r="O38" s="122">
        <f t="shared" si="2"/>
        <v>-0.936965576106534</v>
      </c>
    </row>
    <row r="39" ht="26.5" customHeight="1" spans="1:15">
      <c r="A39" s="19" t="s">
        <v>76</v>
      </c>
      <c r="B39" s="20">
        <v>7904</v>
      </c>
      <c r="C39" s="20">
        <v>70000</v>
      </c>
      <c r="D39" s="20">
        <v>-63500</v>
      </c>
      <c r="E39" s="20">
        <v>6500</v>
      </c>
      <c r="F39" s="21">
        <f t="shared" si="0"/>
        <v>-0.177631578947368</v>
      </c>
      <c r="G39" s="52" t="s">
        <v>77</v>
      </c>
      <c r="H39" s="49">
        <f t="shared" ref="H39:N39" si="7">SUM(H40)</f>
        <v>0</v>
      </c>
      <c r="I39" s="49">
        <f t="shared" si="7"/>
        <v>0</v>
      </c>
      <c r="J39" s="49">
        <f t="shared" si="7"/>
        <v>0</v>
      </c>
      <c r="K39" s="49">
        <f t="shared" si="7"/>
        <v>0</v>
      </c>
      <c r="L39" s="49">
        <f t="shared" si="7"/>
        <v>0</v>
      </c>
      <c r="M39" s="49">
        <f t="shared" si="7"/>
        <v>0</v>
      </c>
      <c r="N39" s="49">
        <f t="shared" si="7"/>
        <v>0</v>
      </c>
      <c r="O39" s="128" t="str">
        <f t="shared" si="2"/>
        <v/>
      </c>
    </row>
    <row r="40" ht="26.5" customHeight="1" spans="1:15">
      <c r="A40" s="19" t="s">
        <v>78</v>
      </c>
      <c r="B40" s="20"/>
      <c r="C40" s="20"/>
      <c r="D40" s="20"/>
      <c r="E40" s="20"/>
      <c r="F40" s="21" t="str">
        <f t="shared" si="0"/>
        <v/>
      </c>
      <c r="G40" s="53" t="s">
        <v>79</v>
      </c>
      <c r="H40" s="54"/>
      <c r="I40" s="118"/>
      <c r="J40" s="119"/>
      <c r="K40" s="119"/>
      <c r="L40" s="119"/>
      <c r="M40" s="121"/>
      <c r="N40" s="121"/>
      <c r="O40" s="122" t="str">
        <f t="shared" si="2"/>
        <v/>
      </c>
    </row>
    <row r="41" ht="26.5" customHeight="1" spans="1:15">
      <c r="A41" s="19" t="s">
        <v>80</v>
      </c>
      <c r="B41" s="20">
        <v>520</v>
      </c>
      <c r="C41" s="20">
        <v>400</v>
      </c>
      <c r="D41" s="20">
        <v>500</v>
      </c>
      <c r="E41" s="20">
        <v>900</v>
      </c>
      <c r="F41" s="21">
        <f t="shared" si="0"/>
        <v>0.730769230769231</v>
      </c>
      <c r="G41" s="52" t="s">
        <v>81</v>
      </c>
      <c r="H41" s="49">
        <f t="shared" ref="H41:N41" si="8">SUM(H42:H45)</f>
        <v>137969</v>
      </c>
      <c r="I41" s="49">
        <f t="shared" si="8"/>
        <v>43521</v>
      </c>
      <c r="J41" s="49">
        <f t="shared" si="8"/>
        <v>0</v>
      </c>
      <c r="K41" s="49">
        <f t="shared" si="8"/>
        <v>0</v>
      </c>
      <c r="L41" s="49">
        <f t="shared" si="8"/>
        <v>-35130</v>
      </c>
      <c r="M41" s="49">
        <f t="shared" si="8"/>
        <v>-35130</v>
      </c>
      <c r="N41" s="49">
        <f t="shared" si="8"/>
        <v>8391</v>
      </c>
      <c r="O41" s="122">
        <f t="shared" si="2"/>
        <v>-0.939181990157209</v>
      </c>
    </row>
    <row r="42" ht="26.5" customHeight="1" spans="1:15">
      <c r="A42" s="19" t="s">
        <v>82</v>
      </c>
      <c r="B42" s="32"/>
      <c r="C42" s="32"/>
      <c r="D42" s="32"/>
      <c r="E42" s="32"/>
      <c r="F42" s="21" t="str">
        <f t="shared" si="0"/>
        <v/>
      </c>
      <c r="G42" s="53" t="s">
        <v>83</v>
      </c>
      <c r="H42" s="54">
        <v>137020</v>
      </c>
      <c r="I42" s="118">
        <v>42970</v>
      </c>
      <c r="J42" s="119"/>
      <c r="K42" s="119"/>
      <c r="L42" s="119">
        <v>-35500</v>
      </c>
      <c r="M42" s="121">
        <v>-35500</v>
      </c>
      <c r="N42" s="121">
        <f>I42+M42</f>
        <v>7470</v>
      </c>
      <c r="O42" s="122">
        <f t="shared" si="2"/>
        <v>-0.945482411326814</v>
      </c>
    </row>
    <row r="43" ht="26.5" customHeight="1" spans="1:15">
      <c r="A43" s="55"/>
      <c r="B43" s="20"/>
      <c r="C43" s="20"/>
      <c r="D43" s="20"/>
      <c r="E43" s="20"/>
      <c r="F43" s="21" t="str">
        <f t="shared" si="0"/>
        <v/>
      </c>
      <c r="G43" s="53" t="s">
        <v>84</v>
      </c>
      <c r="H43" s="54">
        <v>13</v>
      </c>
      <c r="I43" s="118"/>
      <c r="J43" s="119"/>
      <c r="K43" s="119"/>
      <c r="L43" s="119"/>
      <c r="M43" s="121"/>
      <c r="N43" s="121">
        <f>I43+M43</f>
        <v>0</v>
      </c>
      <c r="O43" s="122">
        <f t="shared" si="2"/>
        <v>-1</v>
      </c>
    </row>
    <row r="44" ht="26.5" customHeight="1" spans="1:15">
      <c r="A44" s="56"/>
      <c r="B44" s="57"/>
      <c r="C44" s="57"/>
      <c r="D44" s="57"/>
      <c r="E44" s="57"/>
      <c r="F44" s="58" t="str">
        <f t="shared" si="0"/>
        <v/>
      </c>
      <c r="G44" s="53" t="s">
        <v>85</v>
      </c>
      <c r="H44" s="54">
        <v>936</v>
      </c>
      <c r="I44" s="118">
        <v>551</v>
      </c>
      <c r="J44" s="119"/>
      <c r="K44" s="119"/>
      <c r="L44" s="119">
        <v>370</v>
      </c>
      <c r="M44" s="121">
        <v>370</v>
      </c>
      <c r="N44" s="121">
        <f>I44+M44</f>
        <v>921</v>
      </c>
      <c r="O44" s="122">
        <f t="shared" si="2"/>
        <v>-0.0160256410256411</v>
      </c>
    </row>
    <row r="45" ht="26.5" customHeight="1" spans="1:15">
      <c r="A45" s="51" t="s">
        <v>86</v>
      </c>
      <c r="B45" s="59">
        <f>SUM(B46:B48,B52)</f>
        <v>167</v>
      </c>
      <c r="C45" s="59">
        <f>SUM(C46:C48,C52)</f>
        <v>93</v>
      </c>
      <c r="D45" s="59">
        <f>SUM(D46:D48,D52)</f>
        <v>45</v>
      </c>
      <c r="E45" s="59">
        <f>SUM(E46:E48,E52)</f>
        <v>138</v>
      </c>
      <c r="F45" s="60">
        <f t="shared" si="0"/>
        <v>-0.173652694610778</v>
      </c>
      <c r="G45" s="61" t="s">
        <v>87</v>
      </c>
      <c r="H45" s="54"/>
      <c r="I45" s="118"/>
      <c r="J45" s="119"/>
      <c r="K45" s="119"/>
      <c r="L45" s="119"/>
      <c r="M45" s="121"/>
      <c r="N45" s="121"/>
      <c r="O45" s="122" t="str">
        <f t="shared" si="2"/>
        <v/>
      </c>
    </row>
    <row r="46" ht="26.5" customHeight="1" spans="1:15">
      <c r="A46" s="62" t="s">
        <v>88</v>
      </c>
      <c r="B46" s="63"/>
      <c r="C46" s="63"/>
      <c r="D46" s="63"/>
      <c r="E46" s="63"/>
      <c r="F46" s="60" t="str">
        <f t="shared" si="0"/>
        <v/>
      </c>
      <c r="G46" s="64" t="s">
        <v>89</v>
      </c>
      <c r="H46" s="49">
        <f t="shared" ref="H46:N46" si="9">SUM(H47:H48,H53)</f>
        <v>93</v>
      </c>
      <c r="I46" s="49">
        <f t="shared" si="9"/>
        <v>93.32</v>
      </c>
      <c r="J46" s="49">
        <f t="shared" si="9"/>
        <v>0</v>
      </c>
      <c r="K46" s="49">
        <f t="shared" si="9"/>
        <v>45</v>
      </c>
      <c r="L46" s="49">
        <f t="shared" si="9"/>
        <v>0</v>
      </c>
      <c r="M46" s="49">
        <f t="shared" si="9"/>
        <v>45</v>
      </c>
      <c r="N46" s="49">
        <f t="shared" si="9"/>
        <v>138.32</v>
      </c>
      <c r="O46" s="128">
        <f t="shared" si="2"/>
        <v>0.487311827956989</v>
      </c>
    </row>
    <row r="47" ht="26.5" customHeight="1" spans="1:15">
      <c r="A47" s="62" t="s">
        <v>90</v>
      </c>
      <c r="B47" s="63"/>
      <c r="C47" s="63"/>
      <c r="D47" s="63"/>
      <c r="E47" s="63"/>
      <c r="F47" s="60" t="str">
        <f t="shared" si="0"/>
        <v/>
      </c>
      <c r="G47" s="65" t="s">
        <v>91</v>
      </c>
      <c r="H47" s="54"/>
      <c r="I47" s="129"/>
      <c r="J47" s="130"/>
      <c r="K47" s="130"/>
      <c r="L47" s="130"/>
      <c r="M47" s="121"/>
      <c r="N47" s="121"/>
      <c r="O47" s="128" t="str">
        <f t="shared" si="2"/>
        <v/>
      </c>
    </row>
    <row r="48" ht="26.5" customHeight="1" spans="1:15">
      <c r="A48" s="66" t="s">
        <v>92</v>
      </c>
      <c r="B48" s="67">
        <f>SUM(B49:B51)</f>
        <v>167</v>
      </c>
      <c r="C48" s="67">
        <f>SUM(C49:C51)</f>
        <v>93</v>
      </c>
      <c r="D48" s="67">
        <f>SUM(D49:D51)</f>
        <v>45</v>
      </c>
      <c r="E48" s="67">
        <f>SUM(E49:E51)</f>
        <v>138</v>
      </c>
      <c r="F48" s="60">
        <f t="shared" si="0"/>
        <v>-0.173652694610778</v>
      </c>
      <c r="G48" s="64" t="s">
        <v>93</v>
      </c>
      <c r="H48" s="49">
        <f t="shared" ref="H48:N48" si="10">SUM(H49:H52)</f>
        <v>93</v>
      </c>
      <c r="I48" s="49">
        <f t="shared" si="10"/>
        <v>93.32</v>
      </c>
      <c r="J48" s="49">
        <f t="shared" si="10"/>
        <v>0</v>
      </c>
      <c r="K48" s="49">
        <f t="shared" si="10"/>
        <v>45</v>
      </c>
      <c r="L48" s="49">
        <f t="shared" si="10"/>
        <v>0</v>
      </c>
      <c r="M48" s="49">
        <f t="shared" si="10"/>
        <v>45</v>
      </c>
      <c r="N48" s="49">
        <f t="shared" si="10"/>
        <v>138.32</v>
      </c>
      <c r="O48" s="122">
        <f t="shared" si="2"/>
        <v>0.487311827956989</v>
      </c>
    </row>
    <row r="49" ht="26.5" customHeight="1" spans="1:15">
      <c r="A49" s="62" t="s">
        <v>94</v>
      </c>
      <c r="B49" s="63">
        <v>153</v>
      </c>
      <c r="C49" s="63">
        <v>83</v>
      </c>
      <c r="D49" s="63">
        <v>42</v>
      </c>
      <c r="E49" s="63">
        <v>125</v>
      </c>
      <c r="F49" s="60">
        <f t="shared" si="0"/>
        <v>-0.183006535947712</v>
      </c>
      <c r="G49" s="61" t="s">
        <v>95</v>
      </c>
      <c r="H49" s="68">
        <v>55</v>
      </c>
      <c r="I49" s="118">
        <v>54.85</v>
      </c>
      <c r="J49" s="119"/>
      <c r="K49" s="119">
        <v>42</v>
      </c>
      <c r="L49" s="119"/>
      <c r="M49" s="119">
        <v>42</v>
      </c>
      <c r="N49" s="121">
        <f>I49+M49</f>
        <v>96.85</v>
      </c>
      <c r="O49" s="122">
        <f t="shared" si="2"/>
        <v>0.760909090909091</v>
      </c>
    </row>
    <row r="50" ht="26.5" customHeight="1" spans="1:15">
      <c r="A50" s="62" t="s">
        <v>96</v>
      </c>
      <c r="B50" s="63">
        <v>14</v>
      </c>
      <c r="C50" s="63">
        <v>10</v>
      </c>
      <c r="D50" s="63">
        <v>3</v>
      </c>
      <c r="E50" s="63">
        <v>13</v>
      </c>
      <c r="F50" s="60">
        <f t="shared" si="0"/>
        <v>-0.0714285714285714</v>
      </c>
      <c r="G50" s="61" t="s">
        <v>97</v>
      </c>
      <c r="H50" s="69">
        <v>10</v>
      </c>
      <c r="I50" s="118">
        <v>10.2</v>
      </c>
      <c r="J50" s="119"/>
      <c r="K50" s="119">
        <v>3</v>
      </c>
      <c r="L50" s="119"/>
      <c r="M50" s="119">
        <v>3</v>
      </c>
      <c r="N50" s="121">
        <f>I50+M50</f>
        <v>13.2</v>
      </c>
      <c r="O50" s="122">
        <f t="shared" si="2"/>
        <v>0.32</v>
      </c>
    </row>
    <row r="51" ht="26.5" customHeight="1" spans="1:15">
      <c r="A51" s="62" t="s">
        <v>98</v>
      </c>
      <c r="B51" s="70"/>
      <c r="C51" s="63"/>
      <c r="D51" s="63"/>
      <c r="E51" s="63"/>
      <c r="F51" s="60" t="str">
        <f t="shared" si="0"/>
        <v/>
      </c>
      <c r="G51" s="61" t="s">
        <v>99</v>
      </c>
      <c r="H51" s="69">
        <v>20</v>
      </c>
      <c r="I51" s="118">
        <v>19.94</v>
      </c>
      <c r="J51" s="119"/>
      <c r="K51" s="119"/>
      <c r="L51" s="119"/>
      <c r="M51" s="119"/>
      <c r="N51" s="121">
        <f>I51+M51</f>
        <v>19.94</v>
      </c>
      <c r="O51" s="122">
        <f t="shared" si="2"/>
        <v>-0.00299999999999989</v>
      </c>
    </row>
    <row r="52" ht="26.5" customHeight="1" spans="1:15">
      <c r="A52" s="62" t="s">
        <v>100</v>
      </c>
      <c r="B52" s="70"/>
      <c r="C52" s="71"/>
      <c r="D52" s="71"/>
      <c r="E52" s="71"/>
      <c r="F52" s="60" t="str">
        <f t="shared" si="0"/>
        <v/>
      </c>
      <c r="G52" s="61" t="s">
        <v>101</v>
      </c>
      <c r="H52" s="69">
        <v>8</v>
      </c>
      <c r="I52" s="118">
        <v>8.33</v>
      </c>
      <c r="J52" s="119"/>
      <c r="K52" s="119"/>
      <c r="L52" s="119"/>
      <c r="M52" s="121"/>
      <c r="N52" s="121">
        <f>I52+M52</f>
        <v>8.33</v>
      </c>
      <c r="O52" s="122">
        <f t="shared" si="2"/>
        <v>0.04125</v>
      </c>
    </row>
    <row r="53" ht="26.5" customHeight="1" spans="1:15">
      <c r="A53" s="72"/>
      <c r="B53" s="73"/>
      <c r="C53" s="73"/>
      <c r="D53" s="74"/>
      <c r="E53" s="75"/>
      <c r="F53" s="76" t="str">
        <f t="shared" si="0"/>
        <v/>
      </c>
      <c r="G53" s="53" t="s">
        <v>102</v>
      </c>
      <c r="H53" s="54"/>
      <c r="I53" s="118"/>
      <c r="J53" s="119"/>
      <c r="K53" s="119"/>
      <c r="L53" s="119"/>
      <c r="M53" s="121"/>
      <c r="N53" s="121"/>
      <c r="O53" s="122" t="str">
        <f t="shared" si="2"/>
        <v/>
      </c>
    </row>
    <row r="54" ht="26.5" customHeight="1" spans="1:15">
      <c r="A54" s="77"/>
      <c r="B54" s="71"/>
      <c r="C54" s="71"/>
      <c r="D54" s="78"/>
      <c r="E54" s="32"/>
      <c r="F54" s="21" t="str">
        <f t="shared" si="0"/>
        <v/>
      </c>
      <c r="G54" s="79" t="s">
        <v>103</v>
      </c>
      <c r="H54" s="54">
        <v>185</v>
      </c>
      <c r="I54" s="118">
        <v>185</v>
      </c>
      <c r="J54" s="119"/>
      <c r="K54" s="119"/>
      <c r="L54" s="119"/>
      <c r="M54" s="121"/>
      <c r="N54" s="121">
        <v>185</v>
      </c>
      <c r="O54" s="122">
        <f t="shared" si="2"/>
        <v>0</v>
      </c>
    </row>
    <row r="55" ht="26.5" customHeight="1" spans="1:15">
      <c r="A55" s="80" t="s">
        <v>104</v>
      </c>
      <c r="B55" s="81">
        <f>SUM(B38,B45)</f>
        <v>8591</v>
      </c>
      <c r="C55" s="81">
        <f>SUM(C38,C45)</f>
        <v>70493</v>
      </c>
      <c r="D55" s="81">
        <f>SUM(D38,D45)</f>
        <v>-62955</v>
      </c>
      <c r="E55" s="81">
        <f>SUM(E38,E45)</f>
        <v>7538</v>
      </c>
      <c r="F55" s="37">
        <f t="shared" si="0"/>
        <v>-0.122570131533</v>
      </c>
      <c r="G55" s="79" t="s">
        <v>105</v>
      </c>
      <c r="H55" s="82"/>
      <c r="I55" s="123"/>
      <c r="J55" s="124"/>
      <c r="K55" s="124"/>
      <c r="L55" s="124"/>
      <c r="M55" s="125"/>
      <c r="N55" s="125"/>
      <c r="O55" s="122" t="str">
        <f t="shared" si="2"/>
        <v/>
      </c>
    </row>
    <row r="56" ht="26.5" customHeight="1" spans="1:15">
      <c r="A56" s="83" t="s">
        <v>106</v>
      </c>
      <c r="B56" s="84">
        <v>93</v>
      </c>
      <c r="C56" s="85">
        <v>93</v>
      </c>
      <c r="D56" s="32">
        <v>26</v>
      </c>
      <c r="E56" s="20">
        <v>119</v>
      </c>
      <c r="F56" s="21">
        <f t="shared" si="0"/>
        <v>0.279569892473118</v>
      </c>
      <c r="G56" s="86" t="s">
        <v>107</v>
      </c>
      <c r="H56" s="82">
        <v>15050</v>
      </c>
      <c r="I56" s="123">
        <v>8000</v>
      </c>
      <c r="J56" s="124"/>
      <c r="K56" s="124"/>
      <c r="L56" s="124">
        <v>-7200</v>
      </c>
      <c r="M56" s="125">
        <v>-7200</v>
      </c>
      <c r="N56" s="125">
        <v>800</v>
      </c>
      <c r="O56" s="122">
        <f t="shared" si="2"/>
        <v>-0.946843853820598</v>
      </c>
    </row>
    <row r="57" ht="26.5" customHeight="1" spans="1:15">
      <c r="A57" s="87" t="s">
        <v>108</v>
      </c>
      <c r="B57" s="32"/>
      <c r="C57" s="20"/>
      <c r="D57" s="32"/>
      <c r="E57" s="20"/>
      <c r="F57" s="21" t="str">
        <f t="shared" si="0"/>
        <v/>
      </c>
      <c r="G57" s="86" t="s">
        <v>109</v>
      </c>
      <c r="H57" s="46"/>
      <c r="I57" s="123"/>
      <c r="J57" s="124"/>
      <c r="K57" s="124"/>
      <c r="L57" s="124"/>
      <c r="M57" s="125"/>
      <c r="N57" s="125"/>
      <c r="O57" s="127" t="str">
        <f t="shared" si="2"/>
        <v/>
      </c>
    </row>
    <row r="58" ht="26.5" customHeight="1" spans="1:15">
      <c r="A58" s="88" t="s">
        <v>110</v>
      </c>
      <c r="B58" s="32">
        <v>5027</v>
      </c>
      <c r="C58" s="32">
        <v>2551</v>
      </c>
      <c r="D58" s="32">
        <v>-160</v>
      </c>
      <c r="E58" s="32">
        <v>2391</v>
      </c>
      <c r="F58" s="21">
        <f t="shared" si="0"/>
        <v>-0.524368410582853</v>
      </c>
      <c r="G58" s="51" t="s">
        <v>111</v>
      </c>
      <c r="H58" s="44">
        <v>2322</v>
      </c>
      <c r="I58" s="126">
        <f>C59-I38-I56-I57</f>
        <v>21244.68</v>
      </c>
      <c r="J58" s="123"/>
      <c r="K58" s="124"/>
      <c r="L58" s="124">
        <v>-20830</v>
      </c>
      <c r="M58" s="125">
        <f>N58-I58</f>
        <v>-20830</v>
      </c>
      <c r="N58" s="126">
        <f>E59-N38-N56-N57</f>
        <v>414.68</v>
      </c>
      <c r="O58" s="127">
        <f t="shared" si="2"/>
        <v>-0.821412575366064</v>
      </c>
    </row>
    <row r="59" ht="26.5" customHeight="1" spans="1:15">
      <c r="A59" s="80" t="s">
        <v>112</v>
      </c>
      <c r="B59" s="89">
        <f>SUM(B38,B45,B57:B58)</f>
        <v>13618</v>
      </c>
      <c r="C59" s="89">
        <f>SUM(C38,C45,C57:C58)</f>
        <v>73044</v>
      </c>
      <c r="D59" s="89">
        <f>SUM(D38,D45,D57:D58)</f>
        <v>-63115</v>
      </c>
      <c r="E59" s="89">
        <f>SUM(E38,E45,E57:E58)</f>
        <v>9929</v>
      </c>
      <c r="F59" s="90">
        <f t="shared" si="0"/>
        <v>-0.270891467175797</v>
      </c>
      <c r="G59" s="91" t="s">
        <v>113</v>
      </c>
      <c r="H59" s="92">
        <f t="shared" ref="H59:N59" si="11">SUM(H38,H56:H58)</f>
        <v>155619</v>
      </c>
      <c r="I59" s="92">
        <f t="shared" si="11"/>
        <v>73044</v>
      </c>
      <c r="J59" s="92">
        <f t="shared" si="11"/>
        <v>0</v>
      </c>
      <c r="K59" s="92">
        <f t="shared" si="11"/>
        <v>45</v>
      </c>
      <c r="L59" s="92">
        <f t="shared" si="11"/>
        <v>-63160</v>
      </c>
      <c r="M59" s="92">
        <f t="shared" si="11"/>
        <v>-63115</v>
      </c>
      <c r="N59" s="92">
        <f t="shared" si="11"/>
        <v>9929</v>
      </c>
      <c r="O59" s="127">
        <f t="shared" si="2"/>
        <v>-0.936196736902306</v>
      </c>
    </row>
    <row r="60" ht="26.5" customHeight="1" spans="1:15">
      <c r="A60" s="47" t="s">
        <v>114</v>
      </c>
      <c r="B60" s="89">
        <f>B37+B59</f>
        <v>71596</v>
      </c>
      <c r="C60" s="89">
        <f>C37+C59</f>
        <v>132618</v>
      </c>
      <c r="D60" s="89">
        <f>D37+D59</f>
        <v>-52978</v>
      </c>
      <c r="E60" s="89">
        <f>E37+E59</f>
        <v>79640</v>
      </c>
      <c r="F60" s="37">
        <f t="shared" si="0"/>
        <v>0.112352645399184</v>
      </c>
      <c r="G60" s="93" t="s">
        <v>115</v>
      </c>
      <c r="H60" s="92">
        <f t="shared" ref="H60:N60" si="12">H37+H59</f>
        <v>219438</v>
      </c>
      <c r="I60" s="92">
        <f t="shared" si="12"/>
        <v>132618</v>
      </c>
      <c r="J60" s="92">
        <f t="shared" si="12"/>
        <v>0</v>
      </c>
      <c r="K60" s="92">
        <f t="shared" si="12"/>
        <v>236</v>
      </c>
      <c r="L60" s="92">
        <f t="shared" si="12"/>
        <v>-53214</v>
      </c>
      <c r="M60" s="92">
        <f t="shared" si="12"/>
        <v>-52978</v>
      </c>
      <c r="N60" s="92">
        <f t="shared" si="12"/>
        <v>79640</v>
      </c>
      <c r="O60" s="127">
        <f t="shared" si="2"/>
        <v>-0.637072886191088</v>
      </c>
    </row>
    <row r="61" s="1" customFormat="1" ht="13" customHeight="1" spans="1:15">
      <c r="A61" s="94"/>
      <c r="B61" s="95"/>
      <c r="C61" s="95"/>
      <c r="D61" s="95"/>
      <c r="E61" s="95"/>
      <c r="F61" s="96"/>
      <c r="G61" s="97"/>
      <c r="H61" s="98"/>
      <c r="I61" s="131"/>
      <c r="J61" s="132"/>
      <c r="K61" s="132"/>
      <c r="L61" s="132"/>
      <c r="M61" s="132"/>
      <c r="N61" s="132"/>
      <c r="O61" s="133"/>
    </row>
    <row r="62" s="2" customFormat="1" ht="26.5" customHeight="1" spans="1:15">
      <c r="A62" s="99" t="s">
        <v>116</v>
      </c>
      <c r="B62" s="100"/>
      <c r="C62" s="100"/>
      <c r="D62" s="100"/>
      <c r="E62" s="100"/>
      <c r="F62" s="101"/>
      <c r="G62" s="102"/>
      <c r="H62" s="103"/>
      <c r="I62" s="134"/>
      <c r="J62" s="135"/>
      <c r="K62" s="135"/>
      <c r="L62" s="135"/>
      <c r="M62" s="136"/>
      <c r="N62" s="136"/>
      <c r="O62" s="137"/>
    </row>
    <row r="63" ht="29.15" customHeight="1" spans="1:15">
      <c r="A63" s="47" t="s">
        <v>117</v>
      </c>
      <c r="B63" s="104">
        <f>SUM(B64:B67)</f>
        <v>523</v>
      </c>
      <c r="C63" s="104">
        <f>SUM(C64:C67)</f>
        <v>560</v>
      </c>
      <c r="D63" s="104">
        <f>SUM(D64:D67)</f>
        <v>-108</v>
      </c>
      <c r="E63" s="104">
        <f>SUM(E64:E67)</f>
        <v>452</v>
      </c>
      <c r="F63" s="105">
        <f t="shared" ref="F63:F78" si="13">IF(B63=0,"",E63/B63-1)</f>
        <v>-0.135755258126195</v>
      </c>
      <c r="G63" s="106" t="s">
        <v>118</v>
      </c>
      <c r="H63" s="23">
        <f>SUM(H64:H67)</f>
        <v>377</v>
      </c>
      <c r="I63" s="23">
        <f>SUM(I64:I67)</f>
        <v>582.19</v>
      </c>
      <c r="J63" s="23">
        <f>SUM(J64:J67)</f>
        <v>0</v>
      </c>
      <c r="K63" s="138"/>
      <c r="L63" s="138">
        <f>SUM(L64:L67)</f>
        <v>-83</v>
      </c>
      <c r="M63" s="138">
        <f>SUM(M64:M67)</f>
        <v>-105</v>
      </c>
      <c r="N63" s="138">
        <f>SUM(N64:N67)</f>
        <v>477.19</v>
      </c>
      <c r="O63" s="122">
        <f t="shared" ref="O63:O68" si="14">IF(H63=0,"",N63/H63-1)</f>
        <v>0.265755968169761</v>
      </c>
    </row>
    <row r="64" ht="26.5" customHeight="1" spans="1:15">
      <c r="A64" s="19" t="s">
        <v>119</v>
      </c>
      <c r="B64" s="20">
        <v>436</v>
      </c>
      <c r="C64" s="20">
        <v>432</v>
      </c>
      <c r="D64" s="20">
        <v>-80</v>
      </c>
      <c r="E64" s="20">
        <f>C64+D64</f>
        <v>352</v>
      </c>
      <c r="F64" s="105">
        <f t="shared" si="13"/>
        <v>-0.192660550458716</v>
      </c>
      <c r="G64" s="22" t="s">
        <v>120</v>
      </c>
      <c r="H64" s="23">
        <v>336</v>
      </c>
      <c r="I64" s="118">
        <v>432.56</v>
      </c>
      <c r="J64" s="138"/>
      <c r="K64" s="138"/>
      <c r="L64" s="138">
        <v>-58</v>
      </c>
      <c r="M64" s="123">
        <v>-80</v>
      </c>
      <c r="N64" s="123">
        <f>I64+M64</f>
        <v>352.56</v>
      </c>
      <c r="O64" s="122">
        <f t="shared" si="14"/>
        <v>0.0492857142857144</v>
      </c>
    </row>
    <row r="65" ht="26.5" customHeight="1" spans="1:15">
      <c r="A65" s="19" t="s">
        <v>121</v>
      </c>
      <c r="B65" s="20">
        <v>40</v>
      </c>
      <c r="C65" s="20">
        <v>85</v>
      </c>
      <c r="D65" s="20">
        <v>-28</v>
      </c>
      <c r="E65" s="20">
        <f>C65+D65</f>
        <v>57</v>
      </c>
      <c r="F65" s="105">
        <f t="shared" si="13"/>
        <v>0.425</v>
      </c>
      <c r="G65" s="139" t="s">
        <v>122</v>
      </c>
      <c r="H65" s="23"/>
      <c r="I65" s="118">
        <v>110</v>
      </c>
      <c r="J65" s="138"/>
      <c r="K65" s="138"/>
      <c r="L65" s="138">
        <v>-25</v>
      </c>
      <c r="M65" s="123">
        <v>-25</v>
      </c>
      <c r="N65" s="123">
        <f>I65+M65</f>
        <v>85</v>
      </c>
      <c r="O65" s="122" t="str">
        <f t="shared" si="14"/>
        <v/>
      </c>
    </row>
    <row r="66" ht="26.5" customHeight="1" spans="1:15">
      <c r="A66" s="19" t="s">
        <v>123</v>
      </c>
      <c r="B66" s="20">
        <v>23</v>
      </c>
      <c r="C66" s="20">
        <v>19</v>
      </c>
      <c r="D66" s="20"/>
      <c r="E66" s="20">
        <f>C66+D66</f>
        <v>19</v>
      </c>
      <c r="F66" s="105">
        <f t="shared" si="13"/>
        <v>-0.173913043478261</v>
      </c>
      <c r="G66" s="22" t="s">
        <v>124</v>
      </c>
      <c r="H66" s="23">
        <v>17</v>
      </c>
      <c r="I66" s="118">
        <v>15.63</v>
      </c>
      <c r="J66" s="138"/>
      <c r="K66" s="138"/>
      <c r="L66" s="138"/>
      <c r="M66" s="123"/>
      <c r="N66" s="123">
        <f>I66+M66</f>
        <v>15.63</v>
      </c>
      <c r="O66" s="122">
        <f t="shared" si="14"/>
        <v>-0.0805882352941176</v>
      </c>
    </row>
    <row r="67" ht="26.5" customHeight="1" spans="1:15">
      <c r="A67" s="19" t="s">
        <v>125</v>
      </c>
      <c r="B67" s="20">
        <v>24</v>
      </c>
      <c r="C67" s="20">
        <v>24</v>
      </c>
      <c r="D67" s="20"/>
      <c r="E67" s="20">
        <f>C67+D67</f>
        <v>24</v>
      </c>
      <c r="F67" s="105">
        <f t="shared" si="13"/>
        <v>0</v>
      </c>
      <c r="G67" s="22" t="s">
        <v>126</v>
      </c>
      <c r="H67" s="23">
        <v>24</v>
      </c>
      <c r="I67" s="118">
        <v>24</v>
      </c>
      <c r="J67" s="138"/>
      <c r="K67" s="138"/>
      <c r="L67" s="138"/>
      <c r="M67" s="123"/>
      <c r="N67" s="123">
        <f>I67+M67</f>
        <v>24</v>
      </c>
      <c r="O67" s="122">
        <f t="shared" si="14"/>
        <v>0</v>
      </c>
    </row>
    <row r="68" ht="26.5" customHeight="1" spans="1:15">
      <c r="A68" s="140" t="s">
        <v>127</v>
      </c>
      <c r="B68" s="20"/>
      <c r="C68" s="20"/>
      <c r="D68" s="20"/>
      <c r="E68" s="20"/>
      <c r="F68" s="105" t="str">
        <f t="shared" si="13"/>
        <v/>
      </c>
      <c r="G68" s="22"/>
      <c r="H68" s="23"/>
      <c r="I68" s="123"/>
      <c r="J68" s="138"/>
      <c r="K68" s="138"/>
      <c r="L68" s="138"/>
      <c r="M68" s="123"/>
      <c r="N68" s="123"/>
      <c r="O68" s="122" t="str">
        <f t="shared" si="14"/>
        <v/>
      </c>
    </row>
    <row r="69" ht="26.5" customHeight="1" spans="1:15">
      <c r="A69" s="22" t="s">
        <v>128</v>
      </c>
      <c r="B69" s="20">
        <v>393</v>
      </c>
      <c r="C69" s="20">
        <v>393</v>
      </c>
      <c r="D69" s="20"/>
      <c r="E69" s="20">
        <v>393</v>
      </c>
      <c r="F69" s="105">
        <f t="shared" si="13"/>
        <v>0</v>
      </c>
      <c r="G69" s="22"/>
      <c r="H69" s="23"/>
      <c r="I69" s="123"/>
      <c r="J69" s="138"/>
      <c r="K69" s="138"/>
      <c r="L69" s="138"/>
      <c r="M69" s="123"/>
      <c r="N69" s="123"/>
      <c r="O69" s="154"/>
    </row>
    <row r="70" ht="26.5" customHeight="1" spans="1:15">
      <c r="A70" s="141" t="s">
        <v>129</v>
      </c>
      <c r="B70" s="25">
        <f>SUM(B71:B74)</f>
        <v>3814</v>
      </c>
      <c r="C70" s="25">
        <f>SUM(C71:C74)</f>
        <v>4070</v>
      </c>
      <c r="D70" s="25">
        <f>SUM(D71:D74)</f>
        <v>-634</v>
      </c>
      <c r="E70" s="25">
        <f>SUM(E71:E74)</f>
        <v>3476</v>
      </c>
      <c r="F70" s="21">
        <f t="shared" si="13"/>
        <v>-0.0886208704771893</v>
      </c>
      <c r="G70" s="22"/>
      <c r="H70" s="23"/>
      <c r="I70" s="123"/>
      <c r="J70" s="138"/>
      <c r="K70" s="138"/>
      <c r="L70" s="138"/>
      <c r="M70" s="123"/>
      <c r="N70" s="123"/>
      <c r="O70" s="154"/>
    </row>
    <row r="71" ht="26.5" customHeight="1" spans="1:15">
      <c r="A71" s="22" t="s">
        <v>130</v>
      </c>
      <c r="B71" s="20">
        <v>2135</v>
      </c>
      <c r="C71" s="20">
        <v>2300</v>
      </c>
      <c r="D71" s="20">
        <v>-365</v>
      </c>
      <c r="E71" s="20">
        <v>1935</v>
      </c>
      <c r="F71" s="21">
        <f t="shared" si="13"/>
        <v>-0.0936768149882904</v>
      </c>
      <c r="G71" s="22"/>
      <c r="H71" s="23"/>
      <c r="I71" s="123"/>
      <c r="J71" s="138"/>
      <c r="K71" s="138"/>
      <c r="L71" s="138"/>
      <c r="M71" s="123"/>
      <c r="N71" s="123"/>
      <c r="O71" s="154"/>
    </row>
    <row r="72" ht="26.5" customHeight="1" spans="1:15">
      <c r="A72" s="142" t="s">
        <v>131</v>
      </c>
      <c r="B72" s="20">
        <v>267</v>
      </c>
      <c r="C72" s="20">
        <v>270</v>
      </c>
      <c r="D72" s="20">
        <v>-203</v>
      </c>
      <c r="E72" s="20">
        <v>67</v>
      </c>
      <c r="F72" s="21">
        <f t="shared" si="13"/>
        <v>-0.749063670411985</v>
      </c>
      <c r="G72" s="22"/>
      <c r="H72" s="23"/>
      <c r="I72" s="123"/>
      <c r="J72" s="138"/>
      <c r="K72" s="138"/>
      <c r="L72" s="138"/>
      <c r="M72" s="123"/>
      <c r="N72" s="123"/>
      <c r="O72" s="154"/>
    </row>
    <row r="73" ht="26.5" customHeight="1" spans="1:15">
      <c r="A73" s="19" t="s">
        <v>132</v>
      </c>
      <c r="B73" s="57">
        <v>545</v>
      </c>
      <c r="C73" s="57">
        <v>600</v>
      </c>
      <c r="D73" s="57">
        <v>-66</v>
      </c>
      <c r="E73" s="57">
        <v>534</v>
      </c>
      <c r="F73" s="58">
        <f t="shared" si="13"/>
        <v>-0.0201834862385321</v>
      </c>
      <c r="G73" s="22"/>
      <c r="H73" s="23"/>
      <c r="I73" s="123"/>
      <c r="J73" s="138"/>
      <c r="K73" s="138"/>
      <c r="L73" s="138"/>
      <c r="M73" s="123"/>
      <c r="N73" s="123"/>
      <c r="O73" s="154"/>
    </row>
    <row r="74" ht="26.5" customHeight="1" spans="1:15">
      <c r="A74" s="143" t="s">
        <v>133</v>
      </c>
      <c r="B74" s="59">
        <f>SUM(B75:B76)</f>
        <v>867</v>
      </c>
      <c r="C74" s="59">
        <f>SUM(C75:C76)</f>
        <v>900</v>
      </c>
      <c r="D74" s="59"/>
      <c r="E74" s="59">
        <v>940</v>
      </c>
      <c r="F74" s="60">
        <f t="shared" si="13"/>
        <v>0.0841983852364476</v>
      </c>
      <c r="G74" s="144"/>
      <c r="H74" s="23"/>
      <c r="I74" s="123"/>
      <c r="J74" s="138"/>
      <c r="K74" s="138"/>
      <c r="L74" s="138"/>
      <c r="M74" s="123"/>
      <c r="N74" s="123"/>
      <c r="O74" s="154"/>
    </row>
    <row r="75" ht="26.5" customHeight="1" spans="1:15">
      <c r="A75" s="145" t="s">
        <v>134</v>
      </c>
      <c r="B75" s="71">
        <v>867</v>
      </c>
      <c r="C75" s="71">
        <v>900</v>
      </c>
      <c r="D75" s="71">
        <v>40</v>
      </c>
      <c r="E75" s="71">
        <v>940</v>
      </c>
      <c r="F75" s="60">
        <f t="shared" si="13"/>
        <v>0.0841983852364476</v>
      </c>
      <c r="G75" s="144"/>
      <c r="H75" s="23"/>
      <c r="I75" s="123"/>
      <c r="J75" s="138"/>
      <c r="K75" s="138"/>
      <c r="L75" s="138"/>
      <c r="M75" s="123"/>
      <c r="N75" s="123"/>
      <c r="O75" s="154"/>
    </row>
    <row r="76" ht="27" customHeight="1" spans="1:14">
      <c r="A76" s="145" t="s">
        <v>135</v>
      </c>
      <c r="B76" s="146"/>
      <c r="C76" s="147"/>
      <c r="D76" s="147"/>
      <c r="E76" s="147"/>
      <c r="F76" s="60" t="str">
        <f t="shared" si="13"/>
        <v/>
      </c>
      <c r="G76" s="148"/>
      <c r="H76" s="148"/>
      <c r="I76" s="148"/>
      <c r="J76" s="148"/>
      <c r="K76" s="148"/>
      <c r="L76" s="148"/>
      <c r="M76" s="148"/>
      <c r="N76" s="148"/>
    </row>
    <row r="77" ht="27" customHeight="1" spans="1:14">
      <c r="A77" s="145" t="s">
        <v>136</v>
      </c>
      <c r="B77" s="147"/>
      <c r="C77" s="147"/>
      <c r="D77" s="147">
        <v>350</v>
      </c>
      <c r="E77" s="147">
        <v>350</v>
      </c>
      <c r="F77" s="60" t="str">
        <f t="shared" si="13"/>
        <v/>
      </c>
      <c r="G77" s="148"/>
      <c r="H77" s="148"/>
      <c r="I77" s="148"/>
      <c r="J77" s="148"/>
      <c r="K77" s="148"/>
      <c r="L77" s="148"/>
      <c r="M77" s="148"/>
      <c r="N77" s="148"/>
    </row>
    <row r="78" ht="27" customHeight="1" spans="1:14">
      <c r="A78" s="149" t="s">
        <v>137</v>
      </c>
      <c r="B78" s="150">
        <f>SUM(B69:B70,B77)</f>
        <v>4207</v>
      </c>
      <c r="C78" s="150">
        <f>SUM(C69:C70,C77)</f>
        <v>4463</v>
      </c>
      <c r="D78" s="150">
        <f>SUM(D69:D70,D77)</f>
        <v>-284</v>
      </c>
      <c r="E78" s="150">
        <f>SUM(E69:E70,E77)</f>
        <v>4219</v>
      </c>
      <c r="F78" s="60">
        <f t="shared" si="13"/>
        <v>0.00285238887568329</v>
      </c>
      <c r="G78" s="148"/>
      <c r="H78" s="148"/>
      <c r="I78" s="148"/>
      <c r="J78" s="148"/>
      <c r="K78" s="148"/>
      <c r="L78" s="148"/>
      <c r="M78" s="148"/>
      <c r="N78" s="148"/>
    </row>
    <row r="79" ht="27" customHeight="1" spans="1:14">
      <c r="A79" s="151" t="s">
        <v>138</v>
      </c>
      <c r="B79" s="147"/>
      <c r="C79" s="147"/>
      <c r="D79" s="147"/>
      <c r="E79" s="147"/>
      <c r="F79" s="152"/>
      <c r="G79" s="148"/>
      <c r="H79" s="148"/>
      <c r="I79" s="148"/>
      <c r="J79" s="148"/>
      <c r="K79" s="148"/>
      <c r="L79" s="148"/>
      <c r="M79" s="148"/>
      <c r="N79" s="148"/>
    </row>
    <row r="80" ht="27" customHeight="1" spans="1:14">
      <c r="A80" s="151" t="s">
        <v>139</v>
      </c>
      <c r="B80" s="147">
        <v>33210</v>
      </c>
      <c r="C80" s="147">
        <v>24210</v>
      </c>
      <c r="D80" s="147"/>
      <c r="E80" s="147">
        <v>4710</v>
      </c>
      <c r="F80" s="152"/>
      <c r="G80" s="148"/>
      <c r="H80" s="148"/>
      <c r="I80" s="148"/>
      <c r="J80" s="148"/>
      <c r="K80" s="148"/>
      <c r="L80" s="148"/>
      <c r="M80" s="148"/>
      <c r="N80" s="148"/>
    </row>
    <row r="81" ht="27" customHeight="1" spans="1:14">
      <c r="A81" s="148"/>
      <c r="B81" s="153"/>
      <c r="C81" s="153"/>
      <c r="D81" s="153"/>
      <c r="E81" s="153"/>
      <c r="F81" s="148"/>
      <c r="G81" s="148"/>
      <c r="H81" s="148"/>
      <c r="I81" s="148"/>
      <c r="J81" s="148"/>
      <c r="K81" s="148"/>
      <c r="L81" s="148"/>
      <c r="M81" s="148"/>
      <c r="N81" s="148"/>
    </row>
    <row r="82" ht="27" customHeight="1" spans="1:14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ht="27" customHeight="1" spans="1:14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ht="27" customHeight="1" spans="1:14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</row>
    <row r="85" ht="27" customHeight="1" spans="1:14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</row>
    <row r="86" ht="27" customHeight="1" spans="1:14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</row>
    <row r="87" ht="27" customHeight="1" spans="1:14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</row>
    <row r="88" ht="27" customHeight="1" spans="1:14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</row>
    <row r="89" ht="27" customHeight="1" spans="1:14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</row>
    <row r="90" ht="27" customHeight="1" spans="1:14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</row>
    <row r="91" ht="27" customHeight="1" spans="1:14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</row>
    <row r="92" ht="27" customHeight="1" spans="1:14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</row>
    <row r="93" ht="27" customHeight="1" spans="1:14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ht="27" customHeight="1" spans="1:14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ht="27" customHeight="1" spans="1:14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</row>
    <row r="96" ht="27" customHeight="1" spans="1:14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</row>
    <row r="97" ht="27" customHeight="1" spans="1:14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</row>
    <row r="98" ht="27" customHeight="1" spans="1:14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</row>
    <row r="99" ht="27" customHeight="1" spans="1:14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ht="27" customHeight="1" spans="1:14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ht="27" customHeight="1" spans="1:14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ht="27" customHeight="1" spans="1:14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ht="27" customHeight="1" spans="1:14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ht="27" customHeight="1" spans="1:14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</row>
    <row r="105" ht="27" customHeight="1" spans="1:14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ht="27" customHeight="1" spans="1:14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</row>
    <row r="107" ht="27" customHeight="1" spans="1:14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</row>
    <row r="108" ht="27" customHeight="1" spans="1:14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</row>
    <row r="109" ht="27" customHeight="1" spans="1:14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0" ht="27" customHeight="1" spans="1:14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1" ht="27" customHeight="1" spans="1:14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</row>
    <row r="112" ht="27" customHeight="1" spans="1:14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ht="27" customHeight="1" spans="1:14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ht="27" customHeight="1" spans="1:14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ht="27" customHeight="1" spans="1:14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ht="27" customHeight="1" spans="1:14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ht="27" customHeight="1" spans="1:14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ht="27" customHeight="1" spans="1:14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ht="27" customHeight="1" spans="1:14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ht="27" customHeight="1" spans="1:14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ht="27" customHeight="1" spans="1:14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ht="27" customHeight="1" spans="1:14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ht="27" customHeight="1" spans="1:14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ht="27" customHeight="1" spans="1:14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ht="27" customHeight="1" spans="1:14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ht="27" customHeight="1" spans="1:14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ht="27" customHeight="1" spans="1:14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ht="27" customHeight="1" spans="1:14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ht="27" customHeight="1" spans="1:14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</sheetData>
  <mergeCells count="14">
    <mergeCell ref="A1:O1"/>
    <mergeCell ref="J5:K5"/>
    <mergeCell ref="A3:A6"/>
    <mergeCell ref="B3:B6"/>
    <mergeCell ref="C3:C6"/>
    <mergeCell ref="D3:D6"/>
    <mergeCell ref="G3:G6"/>
    <mergeCell ref="H3:H6"/>
    <mergeCell ref="I3:I6"/>
    <mergeCell ref="L5:L6"/>
    <mergeCell ref="M5:M6"/>
    <mergeCell ref="E3:F5"/>
    <mergeCell ref="J3:M4"/>
    <mergeCell ref="N3:O5"/>
  </mergeCells>
  <printOptions horizontalCentered="1"/>
  <pageMargins left="0.388888888888889" right="0.16875" top="0.388888888888889" bottom="0.4" header="0.16875" footer="0.159027777777778"/>
  <pageSetup paperSize="8" scale="60" orientation="landscape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南区 (11.9)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2020-11-09T09:21:00Z</dcterms:created>
  <dcterms:modified xsi:type="dcterms:W3CDTF">2020-11-10T04:54:05Z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