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<sst xmlns="http://schemas.openxmlformats.org/spreadsheetml/2006/main" count="62">
  <si>
    <t>附件</t>
  </si>
  <si>
    <r>
      <t>2019</t>
    </r>
    <r>
      <rPr>
        <sz val="20"/>
        <color indexed="8"/>
        <rFont val="方正小标宋简体"/>
        <charset val="134"/>
      </rPr>
      <t>年度2月</t>
    </r>
    <r>
      <rPr>
        <u/>
        <sz val="20"/>
        <color indexed="8"/>
        <rFont val="方正小标宋简体"/>
        <charset val="134"/>
      </rPr>
      <t>中山</t>
    </r>
    <r>
      <rPr>
        <sz val="20"/>
        <color indexed="8"/>
        <rFont val="方正小标宋简体"/>
        <charset val="134"/>
      </rPr>
      <t>市分布式光伏发电项目汇总表</t>
    </r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</si>
  <si>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</si>
  <si>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</si>
  <si>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</si>
  <si>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</si>
  <si>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</si>
  <si>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</si>
  <si>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</si>
  <si>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</si>
  <si>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</si>
  <si>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并网电压等级（V）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</si>
  <si>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</si>
  <si>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</si>
  <si>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</si>
  <si>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</si>
  <si>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</si>
  <si>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</si>
  <si>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钟德居民家庭分布式光伏发电项目</t>
  </si>
  <si>
    <t>坦洲镇荔景街1号之一</t>
  </si>
  <si>
    <t>自然人</t>
  </si>
  <si>
    <t>待定</t>
  </si>
  <si>
    <t>屋顶</t>
  </si>
  <si>
    <t>钟德</t>
  </si>
  <si>
    <t>自发自用余量上网</t>
  </si>
  <si>
    <t>居民电价</t>
  </si>
  <si>
    <t>史艳涛居民家庭分布式光伏发电项目</t>
  </si>
  <si>
    <t>坦洲镇龙上街七巷15号</t>
  </si>
  <si>
    <t>史艳涛</t>
  </si>
  <si>
    <t>贾永涛居民家庭分布式光伏发电项目</t>
  </si>
  <si>
    <t>坦洲镇北秀新村二巷31号</t>
  </si>
  <si>
    <t>贾永涛</t>
  </si>
  <si>
    <t>林霞居民家庭分布式光伏发电项目</t>
  </si>
  <si>
    <t>中山市南朗镇长平路1号畅海园15座102房</t>
  </si>
  <si>
    <t>林霞</t>
  </si>
  <si>
    <t>张贯耳居民家庭分布式光伏发电项目</t>
  </si>
  <si>
    <t>中山市沙溪镇厚山寿康街三巷1号之一</t>
  </si>
  <si>
    <t>张贯耳</t>
  </si>
  <si>
    <t>李润中居民家庭分布式光伏发电项目</t>
  </si>
  <si>
    <t>中山市沙溪镇板尾园村永兴街19号</t>
  </si>
  <si>
    <t>李润中</t>
  </si>
  <si>
    <t>刘贵才居民家庭分布式光伏发电项目</t>
  </si>
  <si>
    <t>中山市沙溪镇隆兴中路2号之11</t>
  </si>
  <si>
    <t>刘贵才</t>
  </si>
  <si>
    <t>广东省中山市三乡镇侨兴花园A15幢</t>
  </si>
  <si>
    <t>梁洪文</t>
  </si>
  <si>
    <t>中山市三乡镇前陇村恒安街恒安四巷1号之二</t>
  </si>
  <si>
    <t>梁佑熹</t>
  </si>
  <si>
    <t>广东省中山市三乡镇乌石村北帝西街32号</t>
  </si>
  <si>
    <t>陈水木</t>
  </si>
  <si>
    <t>广东省中山市三乡镇侨兴花园D79幢别墅</t>
  </si>
  <si>
    <t>何锦锋</t>
  </si>
  <si>
    <t>黄金海25kW居民分布式光伏发电项目</t>
  </si>
  <si>
    <t>西区广丰兴隆大街255号</t>
  </si>
  <si>
    <t>黄金海</t>
  </si>
  <si>
    <t>罗素佳居民家庭分布式光伏发电项目</t>
  </si>
  <si>
    <t>广东省中山市火炬镇神涌村中堡下街26号</t>
  </si>
  <si>
    <t>罗素佳</t>
  </si>
  <si>
    <t>汤毅绮居民家庭分布式光伏发电项目</t>
  </si>
  <si>
    <t>广东省中山市火炬镇凯捷路28号雅景花园1区29幢103房</t>
  </si>
  <si>
    <t>汤毅绮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</si>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</sst>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9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9"/>
  <sheetViews>
    <sheetView tabSelected="1" topLeftCell="C1" workbookViewId="0">
      <selection activeCell="D23" sqref="D23"/>
    </sheetView>
  </sheetViews>
  <sheetFormatPr defaultColWidth="9" defaultRowHeight="13.5"/>
  <cols>
    <col min="1" max="1" width="6.25" customWidth="1"/>
    <col min="2" max="2" width="23.125" style="1" customWidth="1"/>
    <col min="3" max="3" width="21.5" style="1" customWidth="1"/>
    <col min="4" max="4" width="10.625" style="2" customWidth="1"/>
    <col min="5" max="5" width="11.375" style="2" customWidth="1"/>
    <col min="6" max="6" width="10.5" style="2" customWidth="1"/>
    <col min="7" max="7" width="9.125" style="2" customWidth="1"/>
    <col min="8" max="8" width="10.5" style="3" customWidth="1"/>
    <col min="9" max="9" width="14.25" style="1" customWidth="1"/>
    <col min="10" max="10" width="9" style="2"/>
    <col min="11" max="11" width="11.625" style="1" customWidth="1"/>
    <col min="12" max="12" width="9" style="2"/>
    <col min="13" max="13" width="12.625" style="2" customWidth="1"/>
    <col min="14" max="15" width="9" style="1"/>
    <col min="16" max="16" width="11.75" style="2" customWidth="1"/>
  </cols>
  <sheetData>
    <row r="1" ht="24" customHeight="1" spans="1:3">
      <c r="A1" s="4" t="s">
        <v>0</v>
      </c>
      <c r="B1" s="4"/>
      <c r="C1" s="4"/>
    </row>
    <row r="2" ht="30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5">
      <c r="A3" s="7"/>
      <c r="B3" s="8"/>
      <c r="C3" s="8"/>
      <c r="D3" s="9"/>
      <c r="E3" s="9"/>
      <c r="F3" s="9"/>
      <c r="G3" s="9"/>
      <c r="H3" s="10"/>
      <c r="I3" s="8"/>
      <c r="J3" s="9"/>
      <c r="K3" s="8"/>
      <c r="L3" s="9"/>
      <c r="M3" s="9"/>
      <c r="N3" s="8"/>
      <c r="O3" s="8"/>
    </row>
    <row r="4" ht="39" customHeight="1" spans="1:16">
      <c r="A4" s="11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1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7" t="s">
        <v>17</v>
      </c>
    </row>
    <row r="5" ht="36" customHeight="1" spans="1:16">
      <c r="A5" s="13">
        <v>1</v>
      </c>
      <c r="B5" s="14" t="s">
        <v>18</v>
      </c>
      <c r="C5" s="14" t="s">
        <v>19</v>
      </c>
      <c r="D5" s="14">
        <v>6.9</v>
      </c>
      <c r="E5" s="15" t="s">
        <v>20</v>
      </c>
      <c r="F5" s="16" t="s">
        <v>21</v>
      </c>
      <c r="G5" s="16" t="s">
        <v>22</v>
      </c>
      <c r="H5" s="14" t="s">
        <v>23</v>
      </c>
      <c r="I5" s="14" t="s">
        <v>24</v>
      </c>
      <c r="J5" s="18">
        <v>380</v>
      </c>
      <c r="K5" s="19">
        <f>D5*900</f>
        <v>6210</v>
      </c>
      <c r="L5" s="20">
        <v>5</v>
      </c>
      <c r="M5" s="21" t="s">
        <v>25</v>
      </c>
      <c r="N5" s="19">
        <f>K5*0.2759</f>
        <v>1713.339</v>
      </c>
      <c r="O5" s="22">
        <v>0.6</v>
      </c>
      <c r="P5" s="23"/>
    </row>
    <row r="6" ht="36" customHeight="1" spans="1:16">
      <c r="A6" s="13">
        <v>2</v>
      </c>
      <c r="B6" s="14" t="s">
        <v>26</v>
      </c>
      <c r="C6" s="14" t="s">
        <v>27</v>
      </c>
      <c r="D6" s="14">
        <v>9.76</v>
      </c>
      <c r="E6" s="15" t="s">
        <v>20</v>
      </c>
      <c r="F6" s="16" t="s">
        <v>21</v>
      </c>
      <c r="G6" s="16" t="s">
        <v>22</v>
      </c>
      <c r="H6" s="14" t="s">
        <v>28</v>
      </c>
      <c r="I6" s="14" t="s">
        <v>24</v>
      </c>
      <c r="J6" s="18">
        <v>380</v>
      </c>
      <c r="K6" s="19">
        <f>D6*900</f>
        <v>8784</v>
      </c>
      <c r="L6" s="20">
        <v>7</v>
      </c>
      <c r="M6" s="21" t="s">
        <v>25</v>
      </c>
      <c r="N6" s="19">
        <f t="shared" ref="N6:N18" si="0">K6*0.2759</f>
        <v>2423.5056</v>
      </c>
      <c r="O6" s="22">
        <v>0.6</v>
      </c>
      <c r="P6" s="23"/>
    </row>
    <row r="7" ht="36" customHeight="1" spans="1:16">
      <c r="A7" s="13">
        <v>3</v>
      </c>
      <c r="B7" s="14" t="s">
        <v>29</v>
      </c>
      <c r="C7" s="14" t="s">
        <v>30</v>
      </c>
      <c r="D7" s="14">
        <v>21</v>
      </c>
      <c r="E7" s="15" t="s">
        <v>20</v>
      </c>
      <c r="F7" s="16" t="s">
        <v>21</v>
      </c>
      <c r="G7" s="16" t="s">
        <v>22</v>
      </c>
      <c r="H7" s="14" t="s">
        <v>31</v>
      </c>
      <c r="I7" s="14" t="s">
        <v>24</v>
      </c>
      <c r="J7" s="18">
        <v>380</v>
      </c>
      <c r="K7" s="19">
        <f>D7*900</f>
        <v>18900</v>
      </c>
      <c r="L7" s="20">
        <v>18</v>
      </c>
      <c r="M7" s="21" t="s">
        <v>25</v>
      </c>
      <c r="N7" s="19">
        <f t="shared" si="0"/>
        <v>5214.51</v>
      </c>
      <c r="O7" s="22">
        <v>0.6</v>
      </c>
      <c r="P7" s="23"/>
    </row>
    <row r="8" customFormat="1" ht="36" customHeight="1" spans="1:16">
      <c r="A8" s="13">
        <v>4</v>
      </c>
      <c r="B8" s="14" t="s">
        <v>32</v>
      </c>
      <c r="C8" s="14" t="s">
        <v>33</v>
      </c>
      <c r="D8" s="14">
        <v>12.09</v>
      </c>
      <c r="E8" s="15" t="s">
        <v>20</v>
      </c>
      <c r="F8" s="16" t="s">
        <v>21</v>
      </c>
      <c r="G8" s="16" t="s">
        <v>22</v>
      </c>
      <c r="H8" s="14" t="s">
        <v>34</v>
      </c>
      <c r="I8" s="14" t="s">
        <v>24</v>
      </c>
      <c r="J8" s="18">
        <v>380</v>
      </c>
      <c r="K8" s="19">
        <v>10881</v>
      </c>
      <c r="L8" s="20">
        <v>9</v>
      </c>
      <c r="M8" s="21" t="s">
        <v>25</v>
      </c>
      <c r="N8" s="19">
        <f t="shared" si="0"/>
        <v>3002.0679</v>
      </c>
      <c r="O8" s="22">
        <v>0.6</v>
      </c>
      <c r="P8" s="23"/>
    </row>
    <row r="9" customFormat="1" ht="36" customHeight="1" spans="1:16">
      <c r="A9" s="13">
        <v>5</v>
      </c>
      <c r="B9" s="14" t="s">
        <v>35</v>
      </c>
      <c r="C9" s="14" t="s">
        <v>36</v>
      </c>
      <c r="D9" s="14">
        <v>12</v>
      </c>
      <c r="E9" s="15" t="s">
        <v>20</v>
      </c>
      <c r="F9" s="16" t="s">
        <v>21</v>
      </c>
      <c r="G9" s="16" t="s">
        <v>22</v>
      </c>
      <c r="H9" s="14" t="s">
        <v>37</v>
      </c>
      <c r="I9" s="14" t="s">
        <v>24</v>
      </c>
      <c r="J9" s="18">
        <v>380</v>
      </c>
      <c r="K9" s="19">
        <f>D9*1000*0.9</f>
        <v>10800</v>
      </c>
      <c r="L9" s="20">
        <f>D9*1.2</f>
        <v>14.4</v>
      </c>
      <c r="M9" s="21" t="s">
        <v>25</v>
      </c>
      <c r="N9" s="19">
        <f t="shared" si="0"/>
        <v>2979.72</v>
      </c>
      <c r="O9" s="22">
        <v>0.6</v>
      </c>
      <c r="P9" s="23"/>
    </row>
    <row r="10" customFormat="1" ht="36" customHeight="1" spans="1:16">
      <c r="A10" s="13">
        <v>6</v>
      </c>
      <c r="B10" s="14" t="s">
        <v>38</v>
      </c>
      <c r="C10" s="14" t="s">
        <v>39</v>
      </c>
      <c r="D10" s="14">
        <v>9</v>
      </c>
      <c r="E10" s="15" t="s">
        <v>20</v>
      </c>
      <c r="F10" s="16" t="s">
        <v>21</v>
      </c>
      <c r="G10" s="16" t="s">
        <v>22</v>
      </c>
      <c r="H10" s="14" t="s">
        <v>40</v>
      </c>
      <c r="I10" s="14" t="s">
        <v>24</v>
      </c>
      <c r="J10" s="18">
        <v>380</v>
      </c>
      <c r="K10" s="19">
        <f>D10*1000*0.9</f>
        <v>8100</v>
      </c>
      <c r="L10" s="20">
        <f>D10*1.2</f>
        <v>10.8</v>
      </c>
      <c r="M10" s="21" t="s">
        <v>25</v>
      </c>
      <c r="N10" s="19">
        <f t="shared" si="0"/>
        <v>2234.79</v>
      </c>
      <c r="O10" s="22">
        <v>0.6</v>
      </c>
      <c r="P10" s="23"/>
    </row>
    <row r="11" customFormat="1" ht="36" customHeight="1" spans="1:16">
      <c r="A11" s="13">
        <v>7</v>
      </c>
      <c r="B11" s="14" t="s">
        <v>41</v>
      </c>
      <c r="C11" s="14" t="s">
        <v>42</v>
      </c>
      <c r="D11" s="14">
        <v>31</v>
      </c>
      <c r="E11" s="15" t="s">
        <v>20</v>
      </c>
      <c r="F11" s="16" t="s">
        <v>21</v>
      </c>
      <c r="G11" s="16" t="s">
        <v>22</v>
      </c>
      <c r="H11" s="14" t="s">
        <v>43</v>
      </c>
      <c r="I11" s="14" t="s">
        <v>24</v>
      </c>
      <c r="J11" s="18">
        <v>380</v>
      </c>
      <c r="K11" s="19">
        <f>D11*1000*0.9</f>
        <v>27900</v>
      </c>
      <c r="L11" s="20">
        <f>D11*1.2</f>
        <v>37.2</v>
      </c>
      <c r="M11" s="21" t="s">
        <v>25</v>
      </c>
      <c r="N11" s="19">
        <f t="shared" si="0"/>
        <v>7697.61</v>
      </c>
      <c r="O11" s="22">
        <v>0.6</v>
      </c>
      <c r="P11" s="23"/>
    </row>
    <row r="12" customFormat="1" ht="36" customHeight="1" spans="1:16">
      <c r="A12" s="13">
        <v>8</v>
      </c>
      <c r="B12" s="14" t="str">
        <f>(H12)&amp;"居民家庭分布式光伏发电项目"</f>
        <v>梁洪文居民家庭分布式光伏发电项目</v>
      </c>
      <c r="C12" s="14" t="s">
        <v>44</v>
      </c>
      <c r="D12" s="14">
        <v>6</v>
      </c>
      <c r="E12" s="15" t="s">
        <v>20</v>
      </c>
      <c r="F12" s="16" t="s">
        <v>21</v>
      </c>
      <c r="G12" s="16" t="s">
        <v>22</v>
      </c>
      <c r="H12" s="14" t="s">
        <v>45</v>
      </c>
      <c r="I12" s="14" t="s">
        <v>24</v>
      </c>
      <c r="J12" s="18">
        <v>220</v>
      </c>
      <c r="K12" s="19">
        <f>D12*900</f>
        <v>5400</v>
      </c>
      <c r="L12" s="20">
        <f>D12*1.1</f>
        <v>6.6</v>
      </c>
      <c r="M12" s="21" t="s">
        <v>25</v>
      </c>
      <c r="N12" s="19">
        <f t="shared" si="0"/>
        <v>1489.86</v>
      </c>
      <c r="O12" s="22">
        <v>0.6</v>
      </c>
      <c r="P12" s="23"/>
    </row>
    <row r="13" customFormat="1" ht="36" customHeight="1" spans="1:16">
      <c r="A13" s="13">
        <v>9</v>
      </c>
      <c r="B13" s="14" t="str">
        <f>(H13)&amp;"居民家庭分布式光伏发电项目"</f>
        <v>梁佑熹居民家庭分布式光伏发电项目</v>
      </c>
      <c r="C13" s="14" t="s">
        <v>46</v>
      </c>
      <c r="D13" s="14">
        <v>30</v>
      </c>
      <c r="E13" s="15" t="s">
        <v>20</v>
      </c>
      <c r="F13" s="16" t="s">
        <v>21</v>
      </c>
      <c r="G13" s="16" t="s">
        <v>22</v>
      </c>
      <c r="H13" s="14" t="s">
        <v>47</v>
      </c>
      <c r="I13" s="14" t="s">
        <v>24</v>
      </c>
      <c r="J13" s="18">
        <v>380</v>
      </c>
      <c r="K13" s="19">
        <f>D13*900</f>
        <v>27000</v>
      </c>
      <c r="L13" s="20">
        <f>D13*1.1</f>
        <v>33</v>
      </c>
      <c r="M13" s="21" t="s">
        <v>25</v>
      </c>
      <c r="N13" s="19">
        <f t="shared" si="0"/>
        <v>7449.3</v>
      </c>
      <c r="O13" s="22">
        <v>0.6</v>
      </c>
      <c r="P13" s="23"/>
    </row>
    <row r="14" customFormat="1" ht="36" customHeight="1" spans="1:16">
      <c r="A14" s="13">
        <v>10</v>
      </c>
      <c r="B14" s="14" t="str">
        <f>(H14)&amp;"居民家庭分布式光伏发电项目"</f>
        <v>陈水木居民家庭分布式光伏发电项目</v>
      </c>
      <c r="C14" s="14" t="s">
        <v>48</v>
      </c>
      <c r="D14" s="14">
        <v>3.66</v>
      </c>
      <c r="E14" s="15" t="s">
        <v>20</v>
      </c>
      <c r="F14" s="16" t="s">
        <v>21</v>
      </c>
      <c r="G14" s="16" t="s">
        <v>22</v>
      </c>
      <c r="H14" s="14" t="s">
        <v>49</v>
      </c>
      <c r="I14" s="14" t="s">
        <v>24</v>
      </c>
      <c r="J14" s="18">
        <v>220</v>
      </c>
      <c r="K14" s="19">
        <f>D14*900</f>
        <v>3294</v>
      </c>
      <c r="L14" s="20">
        <f>D14*1.1</f>
        <v>4.026</v>
      </c>
      <c r="M14" s="21" t="s">
        <v>25</v>
      </c>
      <c r="N14" s="19">
        <f t="shared" si="0"/>
        <v>908.8146</v>
      </c>
      <c r="O14" s="22">
        <v>0.6</v>
      </c>
      <c r="P14" s="23"/>
    </row>
    <row r="15" customFormat="1" ht="36" customHeight="1" spans="1:16">
      <c r="A15" s="13">
        <v>11</v>
      </c>
      <c r="B15" s="14" t="str">
        <f>(H15)&amp;"居民家庭分布式光伏发电项目"</f>
        <v>何锦锋居民家庭分布式光伏发电项目</v>
      </c>
      <c r="C15" s="14" t="s">
        <v>50</v>
      </c>
      <c r="D15" s="14">
        <v>9</v>
      </c>
      <c r="E15" s="15" t="s">
        <v>20</v>
      </c>
      <c r="F15" s="16" t="s">
        <v>21</v>
      </c>
      <c r="G15" s="16" t="s">
        <v>22</v>
      </c>
      <c r="H15" s="14" t="s">
        <v>51</v>
      </c>
      <c r="I15" s="14" t="s">
        <v>24</v>
      </c>
      <c r="J15" s="18">
        <v>380</v>
      </c>
      <c r="K15" s="19">
        <f>D15*900</f>
        <v>8100</v>
      </c>
      <c r="L15" s="20">
        <f>D15*1.1</f>
        <v>9.9</v>
      </c>
      <c r="M15" s="21" t="s">
        <v>25</v>
      </c>
      <c r="N15" s="19">
        <f t="shared" si="0"/>
        <v>2234.79</v>
      </c>
      <c r="O15" s="22">
        <v>0.6</v>
      </c>
      <c r="P15" s="23"/>
    </row>
    <row r="16" customFormat="1" ht="36" customHeight="1" spans="1:16">
      <c r="A16" s="13">
        <v>12</v>
      </c>
      <c r="B16" s="14" t="s">
        <v>52</v>
      </c>
      <c r="C16" s="14" t="s">
        <v>53</v>
      </c>
      <c r="D16" s="14">
        <v>25</v>
      </c>
      <c r="E16" s="15" t="s">
        <v>20</v>
      </c>
      <c r="F16" s="16" t="s">
        <v>21</v>
      </c>
      <c r="G16" s="16" t="s">
        <v>22</v>
      </c>
      <c r="H16" s="14" t="s">
        <v>54</v>
      </c>
      <c r="I16" s="14" t="s">
        <v>24</v>
      </c>
      <c r="J16" s="18">
        <v>380</v>
      </c>
      <c r="K16" s="19">
        <f>D16*900</f>
        <v>22500</v>
      </c>
      <c r="L16" s="20">
        <v>17</v>
      </c>
      <c r="M16" s="21" t="s">
        <v>25</v>
      </c>
      <c r="N16" s="19">
        <f t="shared" si="0"/>
        <v>6207.75</v>
      </c>
      <c r="O16" s="22">
        <v>0.6</v>
      </c>
      <c r="P16" s="23"/>
    </row>
    <row r="17" customFormat="1" ht="36" customHeight="1" spans="1:16">
      <c r="A17" s="13">
        <v>13</v>
      </c>
      <c r="B17" s="14" t="s">
        <v>55</v>
      </c>
      <c r="C17" s="14" t="s">
        <v>56</v>
      </c>
      <c r="D17" s="14">
        <v>12</v>
      </c>
      <c r="E17" s="15" t="s">
        <v>20</v>
      </c>
      <c r="F17" s="16" t="s">
        <v>21</v>
      </c>
      <c r="G17" s="16" t="s">
        <v>22</v>
      </c>
      <c r="H17" s="14" t="s">
        <v>57</v>
      </c>
      <c r="I17" s="14" t="s">
        <v>24</v>
      </c>
      <c r="J17" s="18">
        <v>380</v>
      </c>
      <c r="K17" s="19">
        <v>12000</v>
      </c>
      <c r="L17" s="20">
        <v>12</v>
      </c>
      <c r="M17" s="21" t="s">
        <v>25</v>
      </c>
      <c r="N17" s="19">
        <f t="shared" si="0"/>
        <v>3310.8</v>
      </c>
      <c r="O17" s="22">
        <v>0.6</v>
      </c>
      <c r="P17" s="23"/>
    </row>
    <row r="18" customFormat="1" ht="36" customHeight="1" spans="1:16">
      <c r="A18" s="13">
        <v>14</v>
      </c>
      <c r="B18" s="14" t="s">
        <v>58</v>
      </c>
      <c r="C18" s="14" t="s">
        <v>59</v>
      </c>
      <c r="D18" s="14">
        <v>9.12</v>
      </c>
      <c r="E18" s="15" t="s">
        <v>20</v>
      </c>
      <c r="F18" s="16" t="s">
        <v>21</v>
      </c>
      <c r="G18" s="16" t="s">
        <v>22</v>
      </c>
      <c r="H18" s="14" t="s">
        <v>60</v>
      </c>
      <c r="I18" s="14" t="s">
        <v>24</v>
      </c>
      <c r="J18" s="18">
        <v>380</v>
      </c>
      <c r="K18" s="19">
        <v>9120</v>
      </c>
      <c r="L18" s="20">
        <v>9.12</v>
      </c>
      <c r="M18" s="21" t="s">
        <v>25</v>
      </c>
      <c r="N18" s="19">
        <f t="shared" si="0"/>
        <v>2516.208</v>
      </c>
      <c r="O18" s="22">
        <v>0.6</v>
      </c>
      <c r="P18" s="23"/>
    </row>
    <row r="19" ht="36" customHeight="1" spans="1:16">
      <c r="A19" s="13" t="s">
        <v>61</v>
      </c>
      <c r="B19" s="14"/>
      <c r="C19" s="14"/>
      <c r="D19" s="14">
        <f>SUM(D5:D18)</f>
        <v>196.53</v>
      </c>
      <c r="E19" s="15">
        <f t="shared" ref="E19:N19" si="1">SUM(E5:E18)</f>
        <v>0</v>
      </c>
      <c r="F19" s="16">
        <f t="shared" si="1"/>
        <v>0</v>
      </c>
      <c r="G19" s="16">
        <f t="shared" si="1"/>
        <v>0</v>
      </c>
      <c r="H19" s="14">
        <f t="shared" si="1"/>
        <v>0</v>
      </c>
      <c r="I19" s="14">
        <f t="shared" si="1"/>
        <v>0</v>
      </c>
      <c r="J19" s="18">
        <f t="shared" si="1"/>
        <v>5000</v>
      </c>
      <c r="K19" s="19">
        <f t="shared" si="1"/>
        <v>178989</v>
      </c>
      <c r="L19" s="20">
        <f t="shared" si="1"/>
        <v>193.046</v>
      </c>
      <c r="M19" s="21">
        <f t="shared" si="1"/>
        <v>0</v>
      </c>
      <c r="N19" s="19">
        <f t="shared" si="1"/>
        <v>49383.0651</v>
      </c>
      <c r="O19" s="22"/>
      <c r="P19" s="23"/>
    </row>
  </sheetData>
  <mergeCells count="2">
    <mergeCell ref="A1:C1"/>
    <mergeCell ref="A2:P2"/>
  </mergeCells>
  <printOptions horizontalCentered="1"/>
  <pageMargins left="0.432638888888889" right="0.432638888888889" top="0.786805555555556" bottom="0.786805555555556" header="0.298611111111111" footer="0.432638888888889"/>
  <pageSetup paperSize="9" scale="72" orientation="landscape" horizontalDpi="600"/>
  <headerFooter>
    <oddFooter>&amp;C&amp;16- 3 -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2019-04-01T06:56:32Z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