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<sst xmlns="http://schemas.openxmlformats.org/spreadsheetml/2006/main" count="70" uniqueCount="45">
  <si>
    <t>大涌镇2018年3月份各项统计数据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</si>
  <si>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</si>
  <si>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</si>
  <si>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</si>
  <si>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</si>
  <si>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</si>
  <si>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</si>
  <si>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</si>
  <si>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</si>
  <si>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</si>
  <si>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</si>
  <si>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</si>
  <si>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</si>
  <si>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</si>
  <si>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</si>
  <si>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</si>
  <si>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</si>
  <si>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</si>
  <si>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</si>
  <si>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</si>
  <si>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根据市统计局反馈，本月规上企业产值增速按扣除新六条规定计算所得，故我镇规上企业产值增速为-30.08%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</si>
  <si>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</si>
  <si>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</si>
  <si>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</si>
  <si>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</si>
  <si>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</si>
  <si>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</si>
  <si>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</si>
  <si>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</si>
  <si>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</si>
  <si>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</si>
  <si>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</si>
  <si>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</si>
  <si>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</si>
  <si>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</si>
  <si>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</si>
  <si>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</si>
  <si>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</si>
  <si>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</si>
  <si>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地税</t>
  </si>
  <si>
    <t>#契税耕地税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</si>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</sst>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搀"/>
    <numFmt numFmtId="180" formatCode="0;_䐀"/>
    <numFmt numFmtId="181" formatCode="0;_䰀"/>
    <numFmt numFmtId="182" formatCode="0.0_ "/>
    <numFmt numFmtId="183" formatCode="0;_밀"/>
    <numFmt numFmtId="184" formatCode="0;_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Font="1" applyFill="1" applyBorder="1" applyAlignment="1" applyProtection="1">
      <alignment horizontal="center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35" borderId="9" xfId="0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0" fontId="8" fillId="34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7" fontId="3" fillId="35" borderId="9" xfId="0" applyNumberFormat="1" applyFont="1" applyFill="1" applyBorder="1" applyAlignment="1" applyProtection="1">
      <alignment horizontal="center" vertical="center"/>
      <protection locked="0"/>
    </xf>
    <xf numFmtId="178" fontId="3" fillId="35" borderId="9" xfId="0" applyNumberFormat="1" applyFont="1" applyFill="1" applyBorder="1" applyAlignment="1" applyProtection="1">
      <alignment horizontal="center" vertical="center"/>
      <protection locked="0"/>
    </xf>
    <xf numFmtId="179" fontId="3" fillId="35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34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177" fontId="3" fillId="34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182" fontId="47" fillId="0" borderId="10" xfId="0" applyNumberFormat="1" applyFont="1" applyFill="1" applyBorder="1" applyAlignment="1" applyProtection="1">
      <alignment horizontal="center" vertical="center"/>
      <protection locked="0"/>
    </xf>
    <xf numFmtId="182" fontId="47" fillId="0" borderId="9" xfId="0" applyNumberFormat="1" applyFont="1" applyFill="1" applyBorder="1" applyAlignment="1" applyProtection="1">
      <alignment horizontal="center" vertical="center"/>
      <protection locked="0"/>
    </xf>
    <xf numFmtId="182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5968;&#25454;\2018&#24180;&#32463;&#27982;&#20998;&#26512;&#34920;\&#38215;&#21306;&#32463;&#27982;&#24773;&#20917;&#20998;&#26512;&#34920;&#65288;2018&#24180;1-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版本（设置公式）"/>
      <sheetName val="总表"/>
      <sheetName val="资料1"/>
      <sheetName val="资料2"/>
      <sheetName val="资料3 "/>
      <sheetName val="资料4"/>
      <sheetName val="资料5"/>
      <sheetName val="资料6"/>
      <sheetName val="资料7"/>
      <sheetName val="上期数"/>
      <sheetName val="本月数据"/>
      <sheetName val="金融（年初比）"/>
      <sheetName val="金融（去年同期比）"/>
    </sheetNames>
    <sheetDataSet>
      <sheetData sheetId="9">
        <row r="12">
          <cell r="G12">
            <v>8463</v>
          </cell>
        </row>
        <row r="13">
          <cell r="G13">
            <v>0</v>
          </cell>
        </row>
        <row r="14">
          <cell r="G14">
            <v>2317</v>
          </cell>
        </row>
        <row r="15">
          <cell r="G15">
            <v>2255</v>
          </cell>
        </row>
        <row r="16">
          <cell r="G16">
            <v>0</v>
          </cell>
        </row>
        <row r="17">
          <cell r="G17">
            <v>6701</v>
          </cell>
        </row>
        <row r="18">
          <cell r="G18">
            <v>3949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SheetLayoutView="100" workbookViewId="0" topLeftCell="A1">
      <selection activeCell="K34" sqref="K34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12.7109375" style="0" customWidth="1"/>
    <col min="4" max="4" width="9.421875" style="0" bestFit="1" customWidth="1"/>
    <col min="5" max="5" width="12.00390625" style="0" customWidth="1"/>
    <col min="6" max="6" width="9.28125" style="0" bestFit="1" customWidth="1"/>
    <col min="7" max="7" width="16.140625" style="0" customWidth="1"/>
    <col min="9" max="9" width="9.2812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1"/>
    </row>
    <row r="3" spans="1:11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</row>
    <row r="4" spans="1:11" ht="24">
      <c r="A4" s="3"/>
      <c r="B4" s="3"/>
      <c r="C4" s="4"/>
      <c r="D4" s="3" t="s">
        <v>7</v>
      </c>
      <c r="E4" s="4" t="s">
        <v>8</v>
      </c>
      <c r="F4" s="3" t="s">
        <v>7</v>
      </c>
      <c r="G4" s="4" t="s">
        <v>8</v>
      </c>
      <c r="H4" s="3" t="s">
        <v>9</v>
      </c>
      <c r="I4" s="4" t="s">
        <v>10</v>
      </c>
      <c r="J4" s="3" t="s">
        <v>11</v>
      </c>
      <c r="K4" s="3"/>
    </row>
    <row r="5" spans="1:11" ht="13.5">
      <c r="A5" s="6" t="s">
        <v>12</v>
      </c>
      <c r="B5" s="6"/>
      <c r="C5" s="7" t="s">
        <v>13</v>
      </c>
      <c r="D5" s="7"/>
      <c r="E5" s="8"/>
      <c r="F5" s="9">
        <f>F6+F7+F10</f>
        <v>92236</v>
      </c>
      <c r="G5" s="10"/>
      <c r="H5" s="11"/>
      <c r="I5" s="9">
        <f>I6+I7+I10</f>
        <v>95650</v>
      </c>
      <c r="J5" s="11"/>
      <c r="K5" s="42">
        <v>-7.2</v>
      </c>
    </row>
    <row r="6" spans="1:11" ht="13.5">
      <c r="A6" s="12" t="s">
        <v>14</v>
      </c>
      <c r="B6" s="12"/>
      <c r="C6" s="7" t="s">
        <v>13</v>
      </c>
      <c r="D6" s="7"/>
      <c r="E6" s="8"/>
      <c r="F6" s="13">
        <v>3176</v>
      </c>
      <c r="G6" s="10"/>
      <c r="H6" s="11"/>
      <c r="I6" s="13">
        <v>2300</v>
      </c>
      <c r="J6" s="11"/>
      <c r="K6" s="43">
        <v>4.8</v>
      </c>
    </row>
    <row r="7" spans="1:11" ht="13.5">
      <c r="A7" s="12" t="s">
        <v>15</v>
      </c>
      <c r="B7" s="12"/>
      <c r="C7" s="7" t="s">
        <v>13</v>
      </c>
      <c r="D7" s="7"/>
      <c r="E7" s="8"/>
      <c r="F7" s="13">
        <v>19714</v>
      </c>
      <c r="G7" s="10"/>
      <c r="H7" s="11"/>
      <c r="I7" s="13">
        <v>32496</v>
      </c>
      <c r="J7" s="11"/>
      <c r="K7" s="43">
        <v>-40.2</v>
      </c>
    </row>
    <row r="8" spans="1:11" ht="13.5">
      <c r="A8" s="12" t="s">
        <v>16</v>
      </c>
      <c r="B8" s="12"/>
      <c r="C8" s="7" t="s">
        <v>13</v>
      </c>
      <c r="D8" s="7"/>
      <c r="E8" s="8"/>
      <c r="F8" s="14">
        <v>18335</v>
      </c>
      <c r="G8" s="10"/>
      <c r="H8" s="11"/>
      <c r="I8" s="13">
        <v>31459</v>
      </c>
      <c r="J8" s="11"/>
      <c r="K8" s="43">
        <v>-42.2</v>
      </c>
    </row>
    <row r="9" spans="1:11" ht="13.5">
      <c r="A9" s="12" t="s">
        <v>17</v>
      </c>
      <c r="B9" s="12"/>
      <c r="C9" s="7" t="s">
        <v>13</v>
      </c>
      <c r="D9" s="7"/>
      <c r="E9" s="8"/>
      <c r="F9" s="13">
        <v>1379</v>
      </c>
      <c r="G9" s="10"/>
      <c r="H9" s="11"/>
      <c r="I9" s="13">
        <v>1037</v>
      </c>
      <c r="J9" s="11"/>
      <c r="K9" s="43">
        <v>23.5</v>
      </c>
    </row>
    <row r="10" spans="1:11" ht="13.5">
      <c r="A10" s="12" t="s">
        <v>18</v>
      </c>
      <c r="B10" s="12"/>
      <c r="C10" s="7" t="s">
        <v>13</v>
      </c>
      <c r="D10" s="7"/>
      <c r="E10" s="8"/>
      <c r="F10" s="15">
        <v>69346</v>
      </c>
      <c r="G10" s="10"/>
      <c r="H10" s="11"/>
      <c r="I10" s="15">
        <v>60854</v>
      </c>
      <c r="J10" s="11"/>
      <c r="K10" s="44">
        <v>10.8</v>
      </c>
    </row>
    <row r="11" spans="1:11" ht="13.5">
      <c r="A11" s="16" t="s">
        <v>19</v>
      </c>
      <c r="B11" s="16"/>
      <c r="C11" s="7" t="s">
        <v>13</v>
      </c>
      <c r="D11" s="7">
        <v>12735</v>
      </c>
      <c r="E11" s="17">
        <f aca="true" t="shared" si="0" ref="E11:E16">D11/1.0107/H11-1</f>
        <v>-0.46573193290408643</v>
      </c>
      <c r="F11" s="18"/>
      <c r="G11" s="19">
        <f aca="true" t="shared" si="1" ref="G11:G16">(F11/1.0107/I11)-1</f>
        <v>-1</v>
      </c>
      <c r="H11" s="7">
        <v>23584</v>
      </c>
      <c r="I11" s="7">
        <v>52925</v>
      </c>
      <c r="J11" s="7">
        <v>848853</v>
      </c>
      <c r="K11" s="45" t="s">
        <v>20</v>
      </c>
    </row>
    <row r="12" spans="1:11" ht="21">
      <c r="A12" s="16" t="s">
        <v>21</v>
      </c>
      <c r="B12" s="20" t="s">
        <v>22</v>
      </c>
      <c r="C12" s="7"/>
      <c r="D12" s="7">
        <v>10187</v>
      </c>
      <c r="E12" s="17">
        <f t="shared" si="0"/>
        <v>-0.4616412209040649</v>
      </c>
      <c r="F12" s="18"/>
      <c r="G12" s="19">
        <f t="shared" si="1"/>
        <v>-1</v>
      </c>
      <c r="H12" s="7">
        <v>18722</v>
      </c>
      <c r="I12" s="7">
        <v>42441</v>
      </c>
      <c r="J12" s="7">
        <v>679082</v>
      </c>
      <c r="K12" s="45"/>
    </row>
    <row r="13" spans="1:11" ht="13.5">
      <c r="A13" s="16"/>
      <c r="B13" s="21" t="s">
        <v>23</v>
      </c>
      <c r="C13" s="7" t="s">
        <v>13</v>
      </c>
      <c r="D13" s="7"/>
      <c r="E13" s="17"/>
      <c r="F13" s="18"/>
      <c r="G13" s="19"/>
      <c r="H13" s="7"/>
      <c r="I13" s="46">
        <v>9309</v>
      </c>
      <c r="J13" s="7">
        <v>141627</v>
      </c>
      <c r="K13" s="45"/>
    </row>
    <row r="14" spans="1:11" ht="13.5">
      <c r="A14" s="22"/>
      <c r="B14" s="16" t="s">
        <v>24</v>
      </c>
      <c r="C14" s="8" t="s">
        <v>25</v>
      </c>
      <c r="D14" s="7"/>
      <c r="E14" s="17"/>
      <c r="F14" s="18">
        <v>61</v>
      </c>
      <c r="G14" s="17">
        <f aca="true" t="shared" si="2" ref="G14:G24">F14/I14-1</f>
        <v>-0.1159420289855072</v>
      </c>
      <c r="H14" s="7"/>
      <c r="I14" s="7">
        <v>69</v>
      </c>
      <c r="J14" s="7">
        <v>69</v>
      </c>
      <c r="K14" s="45"/>
    </row>
    <row r="15" spans="1:11" ht="13.5">
      <c r="A15" s="22"/>
      <c r="B15" s="16" t="s">
        <v>26</v>
      </c>
      <c r="C15" s="7" t="s">
        <v>13</v>
      </c>
      <c r="D15" s="7">
        <v>2395</v>
      </c>
      <c r="E15" s="17">
        <f t="shared" si="0"/>
        <v>-0.4653328518426839</v>
      </c>
      <c r="F15" s="18"/>
      <c r="G15" s="19">
        <f t="shared" si="1"/>
        <v>-1</v>
      </c>
      <c r="H15" s="7">
        <v>4432</v>
      </c>
      <c r="I15" s="7">
        <v>12303</v>
      </c>
      <c r="J15" s="7">
        <v>104187</v>
      </c>
      <c r="K15" s="45"/>
    </row>
    <row r="16" spans="1:11" ht="30.75" customHeight="1">
      <c r="A16" s="22"/>
      <c r="B16" s="16" t="s">
        <v>27</v>
      </c>
      <c r="C16" s="7" t="s">
        <v>13</v>
      </c>
      <c r="D16" s="7">
        <v>7920</v>
      </c>
      <c r="E16" s="17">
        <f t="shared" si="0"/>
        <v>-0.466202100737369</v>
      </c>
      <c r="F16" s="18"/>
      <c r="G16" s="19">
        <f t="shared" si="1"/>
        <v>-1</v>
      </c>
      <c r="H16" s="7">
        <v>14680</v>
      </c>
      <c r="I16" s="7">
        <v>30580</v>
      </c>
      <c r="J16" s="7">
        <v>583384</v>
      </c>
      <c r="K16" s="45"/>
    </row>
    <row r="17" spans="1:11" ht="13.5">
      <c r="A17" s="23" t="s">
        <v>28</v>
      </c>
      <c r="B17" s="24"/>
      <c r="C17" s="3" t="s">
        <v>13</v>
      </c>
      <c r="D17" s="25">
        <f>D19+D20+D23</f>
        <v>12294</v>
      </c>
      <c r="E17" s="26">
        <f aca="true" t="shared" si="3" ref="E17:E24">D17/H17-1</f>
        <v>-0.17595013070581134</v>
      </c>
      <c r="F17" s="25">
        <f>F19+F20+F23</f>
        <v>21312</v>
      </c>
      <c r="G17" s="26">
        <f t="shared" si="2"/>
        <v>-0.2152877499171545</v>
      </c>
      <c r="H17" s="25">
        <f>H19+H20+H23</f>
        <v>14919</v>
      </c>
      <c r="I17" s="25">
        <f>I19+I20+I23</f>
        <v>27159</v>
      </c>
      <c r="J17" s="25">
        <f>J19+J20+J23</f>
        <v>142219</v>
      </c>
      <c r="K17" s="47"/>
    </row>
    <row r="18" spans="1:11" ht="13.5">
      <c r="A18" s="27" t="s">
        <v>29</v>
      </c>
      <c r="B18" s="27"/>
      <c r="C18" s="3" t="s">
        <v>13</v>
      </c>
      <c r="D18" s="3">
        <f>F18-'[1]上期数'!G12</f>
        <v>12236</v>
      </c>
      <c r="E18" s="26">
        <f t="shared" si="3"/>
        <v>-0.16546173782567175</v>
      </c>
      <c r="F18" s="28">
        <v>20699</v>
      </c>
      <c r="G18" s="26">
        <f t="shared" si="2"/>
        <v>-0.22236832218799307</v>
      </c>
      <c r="H18" s="3">
        <v>14662</v>
      </c>
      <c r="I18" s="3">
        <v>26618</v>
      </c>
      <c r="J18" s="3">
        <v>136251</v>
      </c>
      <c r="K18" s="47"/>
    </row>
    <row r="19" spans="1:11" ht="24">
      <c r="A19" s="29" t="s">
        <v>30</v>
      </c>
      <c r="B19" s="23" t="s">
        <v>31</v>
      </c>
      <c r="C19" s="3" t="s">
        <v>13</v>
      </c>
      <c r="D19" s="3">
        <f>F19-'[1]上期数'!G13</f>
        <v>0</v>
      </c>
      <c r="E19" s="26" t="e">
        <f t="shared" si="3"/>
        <v>#DIV/0!</v>
      </c>
      <c r="F19" s="28">
        <v>0</v>
      </c>
      <c r="G19" s="26" t="e">
        <f t="shared" si="2"/>
        <v>#DIV/0!</v>
      </c>
      <c r="H19" s="3">
        <v>0</v>
      </c>
      <c r="I19" s="3">
        <v>0</v>
      </c>
      <c r="J19" s="3">
        <v>0</v>
      </c>
      <c r="K19" s="47"/>
    </row>
    <row r="20" spans="1:11" ht="13.5">
      <c r="A20" s="29"/>
      <c r="B20" s="23" t="s">
        <v>32</v>
      </c>
      <c r="C20" s="3" t="s">
        <v>13</v>
      </c>
      <c r="D20" s="3">
        <f>F20-'[1]上期数'!G14</f>
        <v>679</v>
      </c>
      <c r="E20" s="26">
        <f t="shared" si="3"/>
        <v>-0.924647652868716</v>
      </c>
      <c r="F20" s="28">
        <v>2996</v>
      </c>
      <c r="G20" s="26">
        <f t="shared" si="2"/>
        <v>-0.779722079258878</v>
      </c>
      <c r="H20" s="3">
        <v>9011</v>
      </c>
      <c r="I20" s="3">
        <v>13601</v>
      </c>
      <c r="J20" s="3">
        <v>89449</v>
      </c>
      <c r="K20" s="47"/>
    </row>
    <row r="21" spans="1:11" ht="22.5">
      <c r="A21" s="29"/>
      <c r="B21" s="27" t="s">
        <v>33</v>
      </c>
      <c r="C21" s="3" t="s">
        <v>13</v>
      </c>
      <c r="D21" s="3">
        <f>F21-'[1]上期数'!G15</f>
        <v>656</v>
      </c>
      <c r="E21" s="26">
        <f t="shared" si="3"/>
        <v>-0.9226506308218371</v>
      </c>
      <c r="F21" s="28">
        <v>2911</v>
      </c>
      <c r="G21" s="26">
        <f t="shared" si="2"/>
        <v>-0.7449176305643183</v>
      </c>
      <c r="H21" s="3">
        <v>8481</v>
      </c>
      <c r="I21" s="3">
        <v>11412</v>
      </c>
      <c r="J21" s="3">
        <v>74685</v>
      </c>
      <c r="K21" s="47"/>
    </row>
    <row r="22" spans="1:11" ht="13.5">
      <c r="A22" s="29"/>
      <c r="B22" s="27" t="s">
        <v>34</v>
      </c>
      <c r="C22" s="3" t="s">
        <v>13</v>
      </c>
      <c r="D22" s="3">
        <f>F22-'[1]上期数'!G16</f>
        <v>0</v>
      </c>
      <c r="E22" s="26" t="e">
        <f t="shared" si="3"/>
        <v>#DIV/0!</v>
      </c>
      <c r="F22" s="28">
        <v>0</v>
      </c>
      <c r="G22" s="26" t="e">
        <f t="shared" si="2"/>
        <v>#DIV/0!</v>
      </c>
      <c r="H22" s="3">
        <v>0</v>
      </c>
      <c r="I22" s="3">
        <v>0</v>
      </c>
      <c r="J22" s="3">
        <v>560</v>
      </c>
      <c r="K22" s="47"/>
    </row>
    <row r="23" spans="1:11" ht="24">
      <c r="A23" s="29"/>
      <c r="B23" s="23" t="s">
        <v>35</v>
      </c>
      <c r="C23" s="3" t="s">
        <v>13</v>
      </c>
      <c r="D23" s="3">
        <f>F23-'[1]上期数'!G17</f>
        <v>11615</v>
      </c>
      <c r="E23" s="26">
        <f t="shared" si="3"/>
        <v>0.9659783344617467</v>
      </c>
      <c r="F23" s="28">
        <v>18316</v>
      </c>
      <c r="G23" s="26">
        <f t="shared" si="2"/>
        <v>0.35093671632984225</v>
      </c>
      <c r="H23" s="3">
        <v>5908</v>
      </c>
      <c r="I23" s="3">
        <v>13558</v>
      </c>
      <c r="J23" s="3">
        <v>52770</v>
      </c>
      <c r="K23" s="47"/>
    </row>
    <row r="24" spans="1:11" ht="13.5">
      <c r="A24" s="29"/>
      <c r="B24" s="27" t="s">
        <v>36</v>
      </c>
      <c r="C24" s="3" t="s">
        <v>13</v>
      </c>
      <c r="D24" s="3">
        <f>F24-'[1]上期数'!G18</f>
        <v>5195</v>
      </c>
      <c r="E24" s="26">
        <f t="shared" si="3"/>
        <v>0.3542752867570387</v>
      </c>
      <c r="F24" s="28">
        <v>9144</v>
      </c>
      <c r="G24" s="26">
        <f t="shared" si="2"/>
        <v>0</v>
      </c>
      <c r="H24" s="3">
        <v>3836</v>
      </c>
      <c r="I24" s="3">
        <v>9144</v>
      </c>
      <c r="J24" s="3">
        <v>18202</v>
      </c>
      <c r="K24" s="47"/>
    </row>
    <row r="25" spans="1:11" ht="13.5">
      <c r="A25" s="23" t="s">
        <v>37</v>
      </c>
      <c r="B25" s="24"/>
      <c r="C25" s="3" t="s">
        <v>13</v>
      </c>
      <c r="D25" s="30">
        <v>3766.8680270000004</v>
      </c>
      <c r="E25" s="26">
        <v>-0.16721354370015973</v>
      </c>
      <c r="F25" s="31">
        <v>14689.774541</v>
      </c>
      <c r="G25" s="26">
        <v>0.17071208768790358</v>
      </c>
      <c r="H25" s="32">
        <v>4523.21</v>
      </c>
      <c r="I25" s="32">
        <v>12547.726034000001</v>
      </c>
      <c r="J25" s="32">
        <v>50984.58</v>
      </c>
      <c r="K25" s="3"/>
    </row>
    <row r="26" spans="1:11" ht="13.5">
      <c r="A26" s="4" t="s">
        <v>21</v>
      </c>
      <c r="B26" s="24" t="s">
        <v>38</v>
      </c>
      <c r="C26" s="3" t="s">
        <v>13</v>
      </c>
      <c r="D26" s="33">
        <v>2635.8680270000004</v>
      </c>
      <c r="E26" s="26">
        <v>0.0802737815573773</v>
      </c>
      <c r="F26" s="34">
        <v>8517.774541</v>
      </c>
      <c r="G26" s="26">
        <v>0.06303079686700275</v>
      </c>
      <c r="H26" s="35">
        <v>2440</v>
      </c>
      <c r="I26" s="35">
        <v>8012.726034000002</v>
      </c>
      <c r="J26" s="35">
        <v>33085.58</v>
      </c>
      <c r="K26" s="3"/>
    </row>
    <row r="27" spans="1:11" ht="13.5">
      <c r="A27" s="4"/>
      <c r="B27" s="24" t="s">
        <v>39</v>
      </c>
      <c r="C27" s="3" t="s">
        <v>13</v>
      </c>
      <c r="D27" s="33">
        <v>1131</v>
      </c>
      <c r="E27" s="26">
        <v>-0.4570878596012884</v>
      </c>
      <c r="F27" s="34">
        <v>6172</v>
      </c>
      <c r="G27" s="26">
        <v>0.36097023153252517</v>
      </c>
      <c r="H27" s="36">
        <v>2083.21</v>
      </c>
      <c r="I27" s="36">
        <v>4534.999999999999</v>
      </c>
      <c r="J27" s="48">
        <v>17899</v>
      </c>
      <c r="K27" s="3"/>
    </row>
    <row r="28" spans="1:11" ht="13.5">
      <c r="A28" s="4"/>
      <c r="B28" s="27" t="s">
        <v>40</v>
      </c>
      <c r="C28" s="3" t="s">
        <v>13</v>
      </c>
      <c r="D28" s="33">
        <v>-132.52</v>
      </c>
      <c r="E28" s="26">
        <v>-1.2828221605205703</v>
      </c>
      <c r="F28" s="34"/>
      <c r="G28" s="26">
        <v>-1</v>
      </c>
      <c r="H28" s="36">
        <v>468.56300000000005</v>
      </c>
      <c r="I28" s="36">
        <v>494.999</v>
      </c>
      <c r="J28" s="35">
        <v>1791.86372</v>
      </c>
      <c r="K28" s="3"/>
    </row>
    <row r="29" spans="1:11" ht="13.5">
      <c r="A29" s="23" t="s">
        <v>41</v>
      </c>
      <c r="B29" s="24"/>
      <c r="C29" s="3" t="s">
        <v>42</v>
      </c>
      <c r="D29" s="33">
        <v>5486.644400000001</v>
      </c>
      <c r="E29" s="26">
        <v>-0.017610671441360637</v>
      </c>
      <c r="F29" s="37">
        <v>15111.5517</v>
      </c>
      <c r="G29" s="26">
        <v>0.11904987447860105</v>
      </c>
      <c r="H29" s="33">
        <v>5585</v>
      </c>
      <c r="I29" s="49">
        <v>13503.912600000001</v>
      </c>
      <c r="J29" s="50">
        <v>68321.2232077611</v>
      </c>
      <c r="K29" s="51"/>
    </row>
    <row r="30" spans="1:11" ht="13.5">
      <c r="A30" s="27" t="s">
        <v>43</v>
      </c>
      <c r="B30" s="38"/>
      <c r="C30" s="3" t="s">
        <v>42</v>
      </c>
      <c r="D30" s="33">
        <v>3864.5319</v>
      </c>
      <c r="E30" s="26">
        <v>-0.023614982314300148</v>
      </c>
      <c r="F30" s="37">
        <v>11167.5705</v>
      </c>
      <c r="G30" s="26">
        <v>0.13712712457255605</v>
      </c>
      <c r="H30" s="33">
        <v>3958</v>
      </c>
      <c r="I30" s="49">
        <v>9820.863700000005</v>
      </c>
      <c r="J30" s="52">
        <v>51296.957094319</v>
      </c>
      <c r="K30" s="51"/>
    </row>
    <row r="32" ht="21" customHeight="1"/>
    <row r="33" spans="8:10" ht="21" customHeight="1">
      <c r="H33" s="39" t="s">
        <v>44</v>
      </c>
      <c r="I33" s="39"/>
      <c r="J33" s="39"/>
    </row>
    <row r="34" spans="8:10" ht="21" customHeight="1">
      <c r="H34" s="40">
        <v>43210</v>
      </c>
      <c r="I34" s="39"/>
      <c r="J34" s="39"/>
    </row>
    <row r="35" ht="21" customHeight="1"/>
    <row r="36" ht="21" customHeight="1"/>
    <row r="37" ht="21" customHeight="1"/>
    <row r="38" ht="21" customHeight="1"/>
    <row r="39" ht="21" customHeight="1"/>
  </sheetData>
  <sheetProtection/>
  <mergeCells count="20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9:B29"/>
    <mergeCell ref="A30:B30"/>
    <mergeCell ref="H33:J33"/>
    <mergeCell ref="H34:J34"/>
    <mergeCell ref="A12:A16"/>
    <mergeCell ref="A19:A24"/>
    <mergeCell ref="A26:A28"/>
    <mergeCell ref="C3:C4"/>
    <mergeCell ref="K3:K4"/>
    <mergeCell ref="K11:K16"/>
    <mergeCell ref="A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2018-06-05T09:02:54Z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