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基金1-12" sheetId="1" r:id="rId1"/>
    <sheet name="公共1-12" sheetId="2" r:id="rId2"/>
  </sheets>
  <definedNames/>
  <calcPr fullCalcOnLoad="1"/>
</workbook>
</file>

<file path=xl/sharedStrings.xml><?xml version="1.0" encoding="utf-8"?>
<sst xmlns="http://schemas.openxmlformats.org/spreadsheetml/2006/main" count="143" uniqueCount="110">
  <si>
    <t>附表二：</t>
  </si>
  <si>
    <r>
      <rPr>
        <sz val="26"/>
        <color indexed="8"/>
        <rFont val="黑体"/>
        <family val="3"/>
      </rPr>
      <t>港口镇</t>
    </r>
    <r>
      <rPr>
        <sz val="26"/>
        <color indexed="8"/>
        <rFont val="Arial Narrow"/>
        <family val="2"/>
      </rPr>
      <t>2017</t>
    </r>
    <r>
      <rPr>
        <sz val="26"/>
        <color indexed="8"/>
        <rFont val="黑体"/>
        <family val="3"/>
      </rPr>
      <t>年</t>
    </r>
    <r>
      <rPr>
        <sz val="26"/>
        <color indexed="8"/>
        <rFont val="Arial Narrow"/>
        <family val="2"/>
      </rPr>
      <t>1-12</t>
    </r>
    <r>
      <rPr>
        <sz val="26"/>
        <color indexed="8"/>
        <rFont val="黑体"/>
        <family val="3"/>
      </rPr>
      <t>月政府性基金收支表</t>
    </r>
  </si>
  <si>
    <t>制表日期：2018年1月8日</t>
  </si>
  <si>
    <t>单位：万元</t>
  </si>
  <si>
    <t>收入</t>
  </si>
  <si>
    <t>年初预算数</t>
  </si>
  <si>
    <t>1-12月预算调整</t>
  </si>
  <si>
    <t>指标合计</t>
  </si>
  <si>
    <t>1-12月执行数</t>
  </si>
  <si>
    <t>执行率</t>
  </si>
  <si>
    <t>支出</t>
  </si>
  <si>
    <t>调增</t>
  </si>
  <si>
    <t>调减</t>
  </si>
  <si>
    <t>一、政府性基金预算收入</t>
  </si>
  <si>
    <t>一、政府性基金预算支出</t>
  </si>
  <si>
    <t>1、城市公用事业附加收入</t>
  </si>
  <si>
    <t>1、社会保障和就业支出</t>
  </si>
  <si>
    <t>2、国有土地使用权出让收入</t>
  </si>
  <si>
    <t xml:space="preserve">   大中型水库移民后期扶持基金支出</t>
  </si>
  <si>
    <t>3、污水处理费收入</t>
  </si>
  <si>
    <t>2、城乡社区支出</t>
  </si>
  <si>
    <t>4、城市基础设施配套费收入</t>
  </si>
  <si>
    <t xml:space="preserve">   国有土地使用权出让收入及对应专项债务收入安排的支出</t>
  </si>
  <si>
    <t>5、其他收入</t>
  </si>
  <si>
    <t xml:space="preserve">   其中：征地和拆迁补偿支出</t>
  </si>
  <si>
    <t>二、上级补助收入</t>
  </si>
  <si>
    <t xml:space="preserve">         土地开发支出</t>
  </si>
  <si>
    <t>1、农业土地开发资金收入</t>
  </si>
  <si>
    <t xml:space="preserve">         城市建设支出</t>
  </si>
  <si>
    <t>2、大中型水库移民后期扶持基金收入</t>
  </si>
  <si>
    <t xml:space="preserve">         农村基础设施建设支出</t>
  </si>
  <si>
    <t>四、地方政府专项债务转贷收入</t>
  </si>
  <si>
    <t xml:space="preserve">         其他国有土地使用权出让收入安排的支出</t>
  </si>
  <si>
    <t xml:space="preserve">   城市公用事业附加及对应专项债务收入安排的支出</t>
  </si>
  <si>
    <t>3、专项债务付息支出</t>
  </si>
  <si>
    <t>4、专项债务发行费用支出</t>
  </si>
  <si>
    <t>二、专项债务还本支出</t>
  </si>
  <si>
    <t>收入合计</t>
  </si>
  <si>
    <t>三、调出资金</t>
  </si>
  <si>
    <t>其中：定向财力转移支付收入小计</t>
  </si>
  <si>
    <t>支出合计</t>
  </si>
  <si>
    <t>六、上年结余</t>
  </si>
  <si>
    <t>六、本年结余</t>
  </si>
  <si>
    <t>一至六项收入合计</t>
  </si>
  <si>
    <t>一至六项支出合计</t>
  </si>
  <si>
    <t>附表一：</t>
  </si>
  <si>
    <t>港口镇2017年1-12月份一般公共财政收支表</t>
  </si>
  <si>
    <t>一、一般公共预算收入</t>
  </si>
  <si>
    <t>一、一般公共预算支出</t>
  </si>
  <si>
    <t>1、税收分成收入</t>
  </si>
  <si>
    <t>1、一般公共服务支出</t>
  </si>
  <si>
    <t>2、非税收入</t>
  </si>
  <si>
    <t>2、外交支出</t>
  </si>
  <si>
    <t>（1）专项收入</t>
  </si>
  <si>
    <t>3、国防支出</t>
  </si>
  <si>
    <t xml:space="preserve">   其中：排污费收入</t>
  </si>
  <si>
    <t>4、公共安全支出</t>
  </si>
  <si>
    <t xml:space="preserve">         水资源费收入</t>
  </si>
  <si>
    <t>5、教育支出</t>
  </si>
  <si>
    <t xml:space="preserve">         教育费附加收入</t>
  </si>
  <si>
    <t>6、科学技术支出</t>
  </si>
  <si>
    <t xml:space="preserve">         地方教育附加收入</t>
  </si>
  <si>
    <t>7、文化体育与传媒支出</t>
  </si>
  <si>
    <t xml:space="preserve">         残疾人就业保障金收入</t>
  </si>
  <si>
    <t>8、社会保障和就业支出</t>
  </si>
  <si>
    <t xml:space="preserve">         文化事业建设费收入</t>
  </si>
  <si>
    <t>9、医疗卫生与计划生育支出</t>
  </si>
  <si>
    <t>（2）行政事业性收费收入</t>
  </si>
  <si>
    <t>10、节能环保支出</t>
  </si>
  <si>
    <t xml:space="preserve">   其中：市级分成收入</t>
  </si>
  <si>
    <t>11、城乡社区支出</t>
  </si>
  <si>
    <t xml:space="preserve">         本镇区征收收入</t>
  </si>
  <si>
    <t>12、农林水支出</t>
  </si>
  <si>
    <t>（3）罚没收入分成</t>
  </si>
  <si>
    <t>13、交通运输支出</t>
  </si>
  <si>
    <t>（4）国有资本经营收入</t>
  </si>
  <si>
    <t>14、资源勘探信息等支出</t>
  </si>
  <si>
    <t>（5）国有资源（资产）有偿使用收入</t>
  </si>
  <si>
    <t>15、商业服务业等支出</t>
  </si>
  <si>
    <t>16、金融支出</t>
  </si>
  <si>
    <t>17、援助其他地区支出</t>
  </si>
  <si>
    <t>（6）其他收入</t>
  </si>
  <si>
    <t>18、国土海洋气象等支出</t>
  </si>
  <si>
    <t>19、住房保障支出</t>
  </si>
  <si>
    <t>20、粮油物资储备支出</t>
  </si>
  <si>
    <t>二、上级补助收入（公共财政预算）</t>
  </si>
  <si>
    <t>21、预备费</t>
  </si>
  <si>
    <r>
      <t>1</t>
    </r>
    <r>
      <rPr>
        <sz val="11"/>
        <color indexed="8"/>
        <rFont val="宋体"/>
        <family val="0"/>
      </rPr>
      <t>、均衡性转移支付收入</t>
    </r>
  </si>
  <si>
    <t>22、其他支出</t>
  </si>
  <si>
    <r>
      <t>2</t>
    </r>
    <r>
      <rPr>
        <sz val="11"/>
        <color indexed="8"/>
        <rFont val="宋体"/>
        <family val="0"/>
      </rPr>
      <t>、政策性转移支付收入</t>
    </r>
  </si>
  <si>
    <r>
      <t>2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、一般债务付息支出</t>
    </r>
  </si>
  <si>
    <r>
      <t>3</t>
    </r>
    <r>
      <rPr>
        <sz val="11"/>
        <color indexed="8"/>
        <rFont val="宋体"/>
        <family val="0"/>
      </rPr>
      <t>、定向财力转移支付收入</t>
    </r>
  </si>
  <si>
    <r>
      <t>2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、一般债务发行费用支出</t>
    </r>
  </si>
  <si>
    <r>
      <t>4</t>
    </r>
    <r>
      <rPr>
        <sz val="11"/>
        <color indexed="8"/>
        <rFont val="宋体"/>
        <family val="0"/>
      </rPr>
      <t>、专项转移支付（补助）收入</t>
    </r>
  </si>
  <si>
    <t>二、一般债务还本支出</t>
  </si>
  <si>
    <r>
      <t>5</t>
    </r>
    <r>
      <rPr>
        <sz val="11"/>
        <color indexed="8"/>
        <rFont val="宋体"/>
        <family val="0"/>
      </rPr>
      <t>、其他</t>
    </r>
  </si>
  <si>
    <t>三、安排预算稳定调节基金</t>
  </si>
  <si>
    <t>三、地方政府其他一般债务收入</t>
  </si>
  <si>
    <t>1、地方政府其他一般债务收入</t>
  </si>
  <si>
    <t>2、地方政府一般债务转贷收入</t>
  </si>
  <si>
    <t>四、地方政府一般债务转贷收入</t>
  </si>
  <si>
    <t>五、调入预算稳定调节基金</t>
  </si>
  <si>
    <t>六、调入资金</t>
  </si>
  <si>
    <t>收入小计</t>
  </si>
  <si>
    <t>支出小计</t>
  </si>
  <si>
    <t>其中：定向财力转移和支付收入小计其他</t>
  </si>
  <si>
    <t>七、上年结余</t>
  </si>
  <si>
    <t xml:space="preserve">    其中：结转支出</t>
  </si>
  <si>
    <t xml:space="preserve">          净结余</t>
  </si>
  <si>
    <t>一至七项收入合计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</si>
</sst>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,##0.00_ "/>
    <numFmt numFmtId="181" formatCode="#"/>
    <numFmt numFmtId="182" formatCode="0.00_);[Red]\(0.00\)"/>
    <numFmt numFmtId="183" formatCode="#,###.00"/>
    <numFmt numFmtId="184" formatCode="#,##0.00_);[Red]\(#,##0.00\)"/>
  </numFmts>
  <fonts count="29">
    <font>
      <sz val="12"/>
      <name val="宋体"/>
      <family val="0"/>
    </font>
    <font>
      <b/>
      <sz val="2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 Narrow"/>
      <family val="2"/>
    </font>
    <font>
      <sz val="11"/>
      <color indexed="8"/>
      <name val="Dialog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黑体"/>
      <family val="3"/>
    </font>
    <font>
      <sz val="26"/>
      <color indexed="8"/>
      <name val="Arial Narrow"/>
      <family val="2"/>
    </font>
    <font>
      <sz val="11"/>
      <color indexed="3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26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177" fontId="12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4" fillId="7" borderId="0" applyNumberFormat="0" applyBorder="0" applyAlignment="0" applyProtection="0"/>
    <xf numFmtId="0" fontId="20" fillId="0" borderId="4" applyNumberFormat="0" applyFill="0" applyAlignment="0" applyProtection="0"/>
    <xf numFmtId="0" fontId="14" fillId="3" borderId="0" applyNumberFormat="0" applyBorder="0" applyAlignment="0" applyProtection="0"/>
    <xf numFmtId="0" fontId="26" fillId="2" borderId="5" applyNumberFormat="0" applyAlignment="0" applyProtection="0"/>
    <xf numFmtId="0" fontId="13" fillId="2" borderId="1" applyNumberFormat="0" applyAlignment="0" applyProtection="0"/>
    <xf numFmtId="0" fontId="11" fillId="8" borderId="6" applyNumberFormat="0" applyAlignment="0" applyProtection="0"/>
    <xf numFmtId="0" fontId="2" fillId="9" borderId="0" applyNumberFormat="0" applyBorder="0" applyAlignment="0" applyProtection="0"/>
    <xf numFmtId="0" fontId="14" fillId="10" borderId="0" applyNumberFormat="0" applyBorder="0" applyAlignment="0" applyProtection="0"/>
    <xf numFmtId="0" fontId="17" fillId="0" borderId="7" applyNumberFormat="0" applyFill="0" applyAlignment="0" applyProtection="0"/>
    <xf numFmtId="0" fontId="3" fillId="0" borderId="8" applyNumberFormat="0" applyFill="0" applyAlignment="0" applyProtection="0"/>
    <xf numFmtId="0" fontId="27" fillId="9" borderId="0" applyNumberFormat="0" applyBorder="0" applyAlignment="0" applyProtection="0"/>
    <xf numFmtId="0" fontId="19" fillId="11" borderId="0" applyNumberFormat="0" applyBorder="0" applyAlignment="0" applyProtection="0"/>
    <xf numFmtId="0" fontId="2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4" fillId="16" borderId="0" applyNumberFormat="0" applyBorder="0" applyAlignment="0" applyProtection="0"/>
    <xf numFmtId="0" fontId="2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" fillId="4" borderId="0" applyNumberFormat="0" applyBorder="0" applyAlignment="0" applyProtection="0"/>
    <xf numFmtId="0" fontId="1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182" fontId="4" fillId="0" borderId="9" xfId="0" applyNumberFormat="1" applyFont="1" applyFill="1" applyBorder="1" applyAlignment="1">
      <alignment horizontal="right" vertical="center"/>
    </xf>
    <xf numFmtId="10" fontId="4" fillId="0" borderId="9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left" vertical="center" wrapText="1" shrinkToFit="1"/>
    </xf>
    <xf numFmtId="182" fontId="4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8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83" fontId="4" fillId="0" borderId="9" xfId="0" applyNumberFormat="1" applyFont="1" applyFill="1" applyBorder="1" applyAlignment="1">
      <alignment horizontal="right" vertical="center"/>
    </xf>
    <xf numFmtId="10" fontId="4" fillId="0" borderId="9" xfId="0" applyNumberFormat="1" applyFont="1" applyFill="1" applyBorder="1" applyAlignment="1">
      <alignment/>
    </xf>
    <xf numFmtId="180" fontId="4" fillId="0" borderId="9" xfId="0" applyNumberFormat="1" applyFont="1" applyFill="1" applyBorder="1" applyAlignment="1">
      <alignment horizontal="right" vertical="center" wrapText="1"/>
    </xf>
    <xf numFmtId="180" fontId="4" fillId="0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180" fontId="4" fillId="0" borderId="9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left" vertical="center"/>
    </xf>
    <xf numFmtId="18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181" fontId="2" fillId="0" borderId="15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184" fontId="4" fillId="0" borderId="16" xfId="0" applyNumberFormat="1" applyFont="1" applyFill="1" applyBorder="1" applyAlignment="1">
      <alignment horizontal="right" vertical="center" wrapText="1"/>
    </xf>
    <xf numFmtId="10" fontId="4" fillId="0" borderId="16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184" fontId="4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right" vertical="center" wrapText="1"/>
    </xf>
    <xf numFmtId="184" fontId="4" fillId="0" borderId="9" xfId="0" applyNumberFormat="1" applyFont="1" applyFill="1" applyBorder="1" applyAlignment="1">
      <alignment horizontal="right" vertical="center" wrapText="1"/>
    </xf>
    <xf numFmtId="184" fontId="4" fillId="0" borderId="13" xfId="0" applyNumberFormat="1" applyFont="1" applyFill="1" applyBorder="1" applyAlignment="1">
      <alignment horizontal="right" vertical="center" wrapText="1"/>
    </xf>
    <xf numFmtId="180" fontId="4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B1">
      <selection activeCell="I16" sqref="I16"/>
    </sheetView>
  </sheetViews>
  <sheetFormatPr defaultColWidth="9.00390625" defaultRowHeight="14.25"/>
  <cols>
    <col min="1" max="1" width="5.375" style="38" hidden="1" customWidth="1"/>
    <col min="2" max="2" width="26.25390625" style="38" customWidth="1"/>
    <col min="3" max="3" width="11.25390625" style="38" customWidth="1"/>
    <col min="4" max="4" width="10.875" style="38" customWidth="1"/>
    <col min="5" max="5" width="3.50390625" style="38" customWidth="1"/>
    <col min="6" max="6" width="11.75390625" style="38" customWidth="1"/>
    <col min="7" max="7" width="13.00390625" style="38" customWidth="1"/>
    <col min="8" max="8" width="8.875" style="38" customWidth="1"/>
    <col min="9" max="9" width="39.125" style="38" customWidth="1"/>
    <col min="10" max="10" width="8.375" style="39" customWidth="1"/>
    <col min="11" max="11" width="10.75390625" style="39" customWidth="1"/>
    <col min="12" max="12" width="11.00390625" style="39" customWidth="1"/>
    <col min="13" max="13" width="11.75390625" style="39" customWidth="1"/>
    <col min="14" max="14" width="13.00390625" style="39" customWidth="1"/>
    <col min="15" max="15" width="9.375" style="39" bestFit="1" customWidth="1"/>
    <col min="16" max="16384" width="9.00390625" style="38" customWidth="1"/>
  </cols>
  <sheetData>
    <row r="1" ht="15" customHeight="1">
      <c r="B1" s="39" t="s">
        <v>0</v>
      </c>
    </row>
    <row r="2" spans="1:14" ht="59.25" customHeight="1">
      <c r="A2" s="40"/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s="3" customFormat="1" ht="18.75" customHeight="1">
      <c r="A3" s="42"/>
      <c r="B3" s="43"/>
      <c r="C3" s="25"/>
      <c r="D3" s="25"/>
      <c r="E3" s="44" t="s">
        <v>2</v>
      </c>
      <c r="F3" s="44"/>
      <c r="G3" s="44"/>
      <c r="H3" s="44"/>
      <c r="I3" s="44"/>
      <c r="J3" s="6"/>
      <c r="K3" s="56"/>
      <c r="L3" s="56"/>
      <c r="M3" s="56"/>
      <c r="N3" s="57" t="s">
        <v>3</v>
      </c>
      <c r="O3" s="6"/>
    </row>
    <row r="4" spans="1:15" s="3" customFormat="1" ht="18.75" customHeight="1">
      <c r="A4" s="42"/>
      <c r="B4" s="45" t="s">
        <v>4</v>
      </c>
      <c r="C4" s="9" t="s">
        <v>5</v>
      </c>
      <c r="D4" s="8" t="s">
        <v>6</v>
      </c>
      <c r="E4" s="8"/>
      <c r="F4" s="10" t="s">
        <v>7</v>
      </c>
      <c r="G4" s="11" t="s">
        <v>8</v>
      </c>
      <c r="H4" s="12" t="s">
        <v>9</v>
      </c>
      <c r="I4" s="58" t="s">
        <v>10</v>
      </c>
      <c r="J4" s="59" t="s">
        <v>5</v>
      </c>
      <c r="K4" s="60" t="s">
        <v>6</v>
      </c>
      <c r="L4" s="60"/>
      <c r="M4" s="61" t="s">
        <v>7</v>
      </c>
      <c r="N4" s="62" t="s">
        <v>8</v>
      </c>
      <c r="O4" s="63" t="s">
        <v>9</v>
      </c>
    </row>
    <row r="5" spans="1:15" s="3" customFormat="1" ht="18.75" customHeight="1">
      <c r="A5" s="46"/>
      <c r="B5" s="45"/>
      <c r="C5" s="13"/>
      <c r="D5" s="8" t="s">
        <v>11</v>
      </c>
      <c r="E5" s="8" t="s">
        <v>12</v>
      </c>
      <c r="F5" s="10"/>
      <c r="G5" s="11"/>
      <c r="H5" s="14"/>
      <c r="I5" s="58"/>
      <c r="J5" s="64"/>
      <c r="K5" s="60" t="s">
        <v>11</v>
      </c>
      <c r="L5" s="60" t="s">
        <v>12</v>
      </c>
      <c r="M5" s="61"/>
      <c r="N5" s="62"/>
      <c r="O5" s="65"/>
    </row>
    <row r="6" spans="1:15" s="3" customFormat="1" ht="18.75" customHeight="1">
      <c r="A6" s="47">
        <v>20009</v>
      </c>
      <c r="B6" s="48" t="s">
        <v>13</v>
      </c>
      <c r="C6" s="49">
        <f>SUM(C7:C11)</f>
        <v>69000</v>
      </c>
      <c r="D6" s="49">
        <v>44800</v>
      </c>
      <c r="E6" s="49"/>
      <c r="F6" s="49">
        <f>SUM(F7:F11)</f>
        <v>113800</v>
      </c>
      <c r="G6" s="49">
        <v>113642.74</v>
      </c>
      <c r="H6" s="50">
        <f>G6/F6</f>
        <v>0.9986181019332162</v>
      </c>
      <c r="I6" s="48" t="s">
        <v>14</v>
      </c>
      <c r="J6" s="66">
        <f>J7+J9</f>
        <v>28700</v>
      </c>
      <c r="K6" s="66">
        <v>580.66</v>
      </c>
      <c r="L6" s="66">
        <f>L7+L9</f>
        <v>21090.3</v>
      </c>
      <c r="M6" s="66">
        <v>8190.36</v>
      </c>
      <c r="N6" s="67">
        <v>8174.94</v>
      </c>
      <c r="O6" s="29">
        <f>N6/M6</f>
        <v>0.9981172988733096</v>
      </c>
    </row>
    <row r="7" spans="1:15" s="3" customFormat="1" ht="18.75" customHeight="1">
      <c r="A7" s="47">
        <v>20009</v>
      </c>
      <c r="B7" s="51" t="s">
        <v>15</v>
      </c>
      <c r="C7" s="52">
        <v>500</v>
      </c>
      <c r="D7" s="52"/>
      <c r="E7" s="52"/>
      <c r="F7" s="52">
        <f>C7+D7-E7</f>
        <v>500</v>
      </c>
      <c r="G7" s="52">
        <v>265.11</v>
      </c>
      <c r="H7" s="50">
        <f>G7/F7</f>
        <v>0.53022</v>
      </c>
      <c r="I7" s="51" t="s">
        <v>16</v>
      </c>
      <c r="J7" s="68"/>
      <c r="K7" s="67"/>
      <c r="L7" s="67"/>
      <c r="M7" s="67"/>
      <c r="N7" s="67"/>
      <c r="O7" s="29"/>
    </row>
    <row r="8" spans="1:15" s="3" customFormat="1" ht="18.75" customHeight="1">
      <c r="A8" s="47">
        <v>20009</v>
      </c>
      <c r="B8" s="51" t="s">
        <v>17</v>
      </c>
      <c r="C8" s="52">
        <v>68000</v>
      </c>
      <c r="D8" s="52">
        <v>44000</v>
      </c>
      <c r="E8" s="52"/>
      <c r="F8" s="52">
        <f>C8+D8-E8</f>
        <v>112000</v>
      </c>
      <c r="G8" s="52">
        <v>111839.02</v>
      </c>
      <c r="H8" s="50">
        <f>G8/F8</f>
        <v>0.9985626785714286</v>
      </c>
      <c r="I8" s="51" t="s">
        <v>18</v>
      </c>
      <c r="J8" s="68"/>
      <c r="K8" s="67"/>
      <c r="L8" s="67"/>
      <c r="M8" s="67"/>
      <c r="N8" s="67"/>
      <c r="O8" s="29"/>
    </row>
    <row r="9" spans="1:15" s="3" customFormat="1" ht="18.75" customHeight="1">
      <c r="A9" s="47">
        <v>20009</v>
      </c>
      <c r="B9" s="51" t="s">
        <v>19</v>
      </c>
      <c r="C9" s="52">
        <v>500</v>
      </c>
      <c r="D9" s="52">
        <v>800</v>
      </c>
      <c r="E9" s="52"/>
      <c r="F9" s="52">
        <f>C9+D9-E9</f>
        <v>1300</v>
      </c>
      <c r="G9" s="52">
        <v>1538.61</v>
      </c>
      <c r="H9" s="50">
        <f>G9/F9</f>
        <v>1.1835461538461538</v>
      </c>
      <c r="I9" s="51" t="s">
        <v>20</v>
      </c>
      <c r="J9" s="68">
        <f>J10+J16</f>
        <v>28700</v>
      </c>
      <c r="K9" s="68"/>
      <c r="L9" s="68">
        <f>L10+L16</f>
        <v>21090.3</v>
      </c>
      <c r="M9" s="68">
        <f>M10+M16</f>
        <v>7609.700000000001</v>
      </c>
      <c r="N9" s="67">
        <v>7594.29</v>
      </c>
      <c r="O9" s="29">
        <f aca="true" t="shared" si="0" ref="O9:O24">N9/M9</f>
        <v>0.9979749530204869</v>
      </c>
    </row>
    <row r="10" spans="1:15" s="3" customFormat="1" ht="37.5" customHeight="1">
      <c r="A10" s="47">
        <v>20009</v>
      </c>
      <c r="B10" s="51" t="s">
        <v>21</v>
      </c>
      <c r="C10" s="52"/>
      <c r="D10" s="52"/>
      <c r="E10" s="52"/>
      <c r="F10" s="52"/>
      <c r="G10" s="52"/>
      <c r="H10" s="50"/>
      <c r="I10" s="51" t="s">
        <v>22</v>
      </c>
      <c r="J10" s="68">
        <f>J11+J12+J13+J14+J15</f>
        <v>28700</v>
      </c>
      <c r="K10" s="68"/>
      <c r="L10" s="68">
        <f>L11+L12+L13+L14+L15</f>
        <v>21090.3</v>
      </c>
      <c r="M10" s="68">
        <f>M11+M12+M13+M14+M15</f>
        <v>7609.700000000001</v>
      </c>
      <c r="N10" s="67">
        <v>7594.29</v>
      </c>
      <c r="O10" s="29">
        <f t="shared" si="0"/>
        <v>0.9979749530204869</v>
      </c>
    </row>
    <row r="11" spans="1:15" s="3" customFormat="1" ht="18.75" customHeight="1">
      <c r="A11" s="47">
        <v>20009</v>
      </c>
      <c r="B11" s="51" t="s">
        <v>23</v>
      </c>
      <c r="C11" s="52"/>
      <c r="D11" s="52"/>
      <c r="E11" s="52"/>
      <c r="F11" s="52"/>
      <c r="G11" s="52"/>
      <c r="H11" s="50"/>
      <c r="I11" s="51" t="s">
        <v>24</v>
      </c>
      <c r="J11" s="68">
        <v>28690</v>
      </c>
      <c r="K11" s="67"/>
      <c r="L11" s="67">
        <v>21090.3</v>
      </c>
      <c r="M11" s="68">
        <f>J11+K11-L11</f>
        <v>7599.700000000001</v>
      </c>
      <c r="N11" s="67">
        <v>7593.62</v>
      </c>
      <c r="O11" s="29">
        <f t="shared" si="0"/>
        <v>0.999199968419806</v>
      </c>
    </row>
    <row r="12" spans="1:15" s="3" customFormat="1" ht="18.75" customHeight="1">
      <c r="A12" s="47">
        <v>20009</v>
      </c>
      <c r="B12" s="51" t="s">
        <v>25</v>
      </c>
      <c r="C12" s="52"/>
      <c r="D12" s="52"/>
      <c r="E12" s="52"/>
      <c r="F12" s="52"/>
      <c r="G12" s="52"/>
      <c r="H12" s="50"/>
      <c r="I12" s="51" t="s">
        <v>26</v>
      </c>
      <c r="J12" s="68"/>
      <c r="K12" s="67"/>
      <c r="L12" s="67"/>
      <c r="M12" s="68"/>
      <c r="N12" s="67"/>
      <c r="O12" s="29"/>
    </row>
    <row r="13" spans="1:15" s="3" customFormat="1" ht="18.75" customHeight="1">
      <c r="A13" s="47">
        <v>20009</v>
      </c>
      <c r="B13" s="51" t="s">
        <v>27</v>
      </c>
      <c r="C13" s="52"/>
      <c r="D13" s="52"/>
      <c r="E13" s="52"/>
      <c r="F13" s="52"/>
      <c r="G13" s="52"/>
      <c r="H13" s="50"/>
      <c r="I13" s="51" t="s">
        <v>28</v>
      </c>
      <c r="J13" s="68"/>
      <c r="K13" s="67"/>
      <c r="L13" s="67"/>
      <c r="M13" s="68"/>
      <c r="N13" s="67"/>
      <c r="O13" s="29"/>
    </row>
    <row r="14" spans="1:15" s="3" customFormat="1" ht="36.75" customHeight="1">
      <c r="A14" s="47">
        <v>20009</v>
      </c>
      <c r="B14" s="51" t="s">
        <v>29</v>
      </c>
      <c r="C14" s="52"/>
      <c r="D14" s="52"/>
      <c r="E14" s="52"/>
      <c r="F14" s="52"/>
      <c r="G14" s="52"/>
      <c r="H14" s="50"/>
      <c r="I14" s="51" t="s">
        <v>30</v>
      </c>
      <c r="J14" s="68"/>
      <c r="K14" s="67"/>
      <c r="L14" s="67"/>
      <c r="M14" s="68"/>
      <c r="N14" s="67"/>
      <c r="O14" s="29"/>
    </row>
    <row r="15" spans="1:15" s="3" customFormat="1" ht="36" customHeight="1">
      <c r="A15" s="47">
        <v>20009</v>
      </c>
      <c r="B15" s="51" t="s">
        <v>31</v>
      </c>
      <c r="C15" s="52">
        <v>4800</v>
      </c>
      <c r="D15" s="52">
        <v>9129</v>
      </c>
      <c r="E15" s="52"/>
      <c r="F15" s="52">
        <f>C15+D15-E15</f>
        <v>13929</v>
      </c>
      <c r="G15" s="52">
        <v>13929</v>
      </c>
      <c r="H15" s="50">
        <f>G15/F15</f>
        <v>1</v>
      </c>
      <c r="I15" s="51" t="s">
        <v>32</v>
      </c>
      <c r="J15" s="68">
        <v>10</v>
      </c>
      <c r="K15" s="67"/>
      <c r="L15" s="67"/>
      <c r="M15" s="68">
        <f>J15+K15-L15</f>
        <v>10</v>
      </c>
      <c r="N15" s="67">
        <v>0.67</v>
      </c>
      <c r="O15" s="29">
        <f t="shared" si="0"/>
        <v>0.067</v>
      </c>
    </row>
    <row r="16" spans="1:15" s="3" customFormat="1" ht="28.5" customHeight="1">
      <c r="A16" s="47">
        <v>20009</v>
      </c>
      <c r="B16" s="53"/>
      <c r="C16" s="52"/>
      <c r="D16" s="52"/>
      <c r="E16" s="52"/>
      <c r="F16" s="52"/>
      <c r="G16" s="52"/>
      <c r="H16" s="50"/>
      <c r="I16" s="51" t="s">
        <v>33</v>
      </c>
      <c r="J16" s="68"/>
      <c r="K16" s="67"/>
      <c r="L16" s="67"/>
      <c r="M16" s="68"/>
      <c r="N16" s="67"/>
      <c r="O16" s="29"/>
    </row>
    <row r="17" spans="1:15" s="3" customFormat="1" ht="18.75" customHeight="1">
      <c r="A17" s="47">
        <v>20009</v>
      </c>
      <c r="B17" s="54"/>
      <c r="C17" s="52"/>
      <c r="D17" s="52"/>
      <c r="E17" s="52"/>
      <c r="F17" s="52"/>
      <c r="G17" s="52"/>
      <c r="H17" s="50"/>
      <c r="I17" s="51" t="s">
        <v>34</v>
      </c>
      <c r="J17" s="68"/>
      <c r="K17" s="67">
        <v>580.63</v>
      </c>
      <c r="L17" s="67"/>
      <c r="M17" s="68">
        <f>J17+K17-L17</f>
        <v>580.63</v>
      </c>
      <c r="N17" s="67">
        <v>580.63</v>
      </c>
      <c r="O17" s="29">
        <f t="shared" si="0"/>
        <v>1</v>
      </c>
    </row>
    <row r="18" spans="1:15" s="3" customFormat="1" ht="18.75" customHeight="1">
      <c r="A18" s="47">
        <v>20009</v>
      </c>
      <c r="B18" s="54"/>
      <c r="C18" s="52"/>
      <c r="D18" s="52"/>
      <c r="E18" s="52"/>
      <c r="F18" s="52"/>
      <c r="G18" s="52"/>
      <c r="H18" s="50"/>
      <c r="I18" s="51" t="s">
        <v>35</v>
      </c>
      <c r="J18" s="68"/>
      <c r="K18" s="67">
        <v>0.03</v>
      </c>
      <c r="L18" s="67"/>
      <c r="M18" s="68">
        <f>J18+K18-L18</f>
        <v>0.03</v>
      </c>
      <c r="N18" s="67">
        <v>0.03</v>
      </c>
      <c r="O18" s="29">
        <f t="shared" si="0"/>
        <v>1</v>
      </c>
    </row>
    <row r="19" spans="1:15" s="3" customFormat="1" ht="18.75" customHeight="1">
      <c r="A19" s="47">
        <v>20009</v>
      </c>
      <c r="B19" s="54"/>
      <c r="C19" s="52"/>
      <c r="D19" s="52"/>
      <c r="E19" s="52"/>
      <c r="F19" s="52"/>
      <c r="G19" s="52"/>
      <c r="H19" s="50"/>
      <c r="I19" s="51" t="s">
        <v>36</v>
      </c>
      <c r="J19" s="68"/>
      <c r="K19" s="67">
        <v>31220</v>
      </c>
      <c r="L19" s="67"/>
      <c r="M19" s="68">
        <f>J19+K19-L19</f>
        <v>31220</v>
      </c>
      <c r="N19" s="67">
        <v>29553</v>
      </c>
      <c r="O19" s="29">
        <f t="shared" si="0"/>
        <v>0.9466047405509289</v>
      </c>
    </row>
    <row r="20" spans="1:15" s="3" customFormat="1" ht="18.75" customHeight="1">
      <c r="A20" s="47">
        <v>20009</v>
      </c>
      <c r="B20" s="54"/>
      <c r="C20" s="52"/>
      <c r="D20" s="52"/>
      <c r="E20" s="52"/>
      <c r="F20" s="52"/>
      <c r="G20" s="52"/>
      <c r="H20" s="50"/>
      <c r="I20" s="51"/>
      <c r="J20" s="68"/>
      <c r="K20" s="67"/>
      <c r="L20" s="67"/>
      <c r="M20" s="68"/>
      <c r="N20" s="67"/>
      <c r="O20" s="29"/>
    </row>
    <row r="21" spans="1:15" s="3" customFormat="1" ht="18.75" customHeight="1">
      <c r="A21" s="47">
        <v>20009</v>
      </c>
      <c r="B21" s="55" t="s">
        <v>37</v>
      </c>
      <c r="C21" s="52">
        <f>C6+C15</f>
        <v>73800</v>
      </c>
      <c r="D21" s="52">
        <f>D6+D15</f>
        <v>53929</v>
      </c>
      <c r="E21" s="52"/>
      <c r="F21" s="52">
        <f>F6+F15</f>
        <v>127729</v>
      </c>
      <c r="G21" s="52">
        <f>G6+G15</f>
        <v>127571.74</v>
      </c>
      <c r="H21" s="50">
        <f>G21/F21</f>
        <v>0.998768799567835</v>
      </c>
      <c r="I21" s="51" t="s">
        <v>38</v>
      </c>
      <c r="J21" s="68">
        <v>42000</v>
      </c>
      <c r="K21" s="67">
        <v>20500</v>
      </c>
      <c r="L21" s="67">
        <v>7567.13</v>
      </c>
      <c r="M21" s="68">
        <f>J21+K21-L21</f>
        <v>54932.87</v>
      </c>
      <c r="N21" s="67">
        <v>51336.82</v>
      </c>
      <c r="O21" s="29">
        <f t="shared" si="0"/>
        <v>0.9345373726149753</v>
      </c>
    </row>
    <row r="22" spans="1:15" s="3" customFormat="1" ht="18.75" customHeight="1">
      <c r="A22" s="47">
        <v>20009</v>
      </c>
      <c r="B22" s="51" t="s">
        <v>39</v>
      </c>
      <c r="C22" s="52"/>
      <c r="D22" s="52"/>
      <c r="E22" s="52"/>
      <c r="F22" s="52"/>
      <c r="G22" s="52"/>
      <c r="H22" s="50"/>
      <c r="I22" s="55" t="s">
        <v>40</v>
      </c>
      <c r="J22" s="68">
        <v>70700</v>
      </c>
      <c r="K22" s="68">
        <v>52300.66</v>
      </c>
      <c r="L22" s="68">
        <v>28657.43</v>
      </c>
      <c r="M22" s="68">
        <v>94343.23</v>
      </c>
      <c r="N22" s="67">
        <v>89064.76</v>
      </c>
      <c r="O22" s="29">
        <f t="shared" si="0"/>
        <v>0.9440503574024336</v>
      </c>
    </row>
    <row r="23" spans="1:15" s="3" customFormat="1" ht="18.75" customHeight="1">
      <c r="A23" s="47">
        <v>20009</v>
      </c>
      <c r="B23" s="51" t="s">
        <v>41</v>
      </c>
      <c r="C23" s="52"/>
      <c r="D23" s="52"/>
      <c r="E23" s="52"/>
      <c r="F23" s="52"/>
      <c r="G23" s="52"/>
      <c r="H23" s="50"/>
      <c r="I23" s="51" t="s">
        <v>42</v>
      </c>
      <c r="J23" s="69">
        <f>J24-J22</f>
        <v>3100</v>
      </c>
      <c r="K23" s="69"/>
      <c r="L23" s="69"/>
      <c r="M23" s="69">
        <v>33385.77</v>
      </c>
      <c r="N23" s="30">
        <v>38506.97</v>
      </c>
      <c r="O23" s="29">
        <f t="shared" si="0"/>
        <v>1.1533946948056015</v>
      </c>
    </row>
    <row r="24" spans="1:15" s="3" customFormat="1" ht="18.75" customHeight="1">
      <c r="A24" s="47">
        <v>20009</v>
      </c>
      <c r="B24" s="55" t="s">
        <v>43</v>
      </c>
      <c r="C24" s="52">
        <f>C21</f>
        <v>73800</v>
      </c>
      <c r="D24" s="52"/>
      <c r="E24" s="52"/>
      <c r="F24" s="52">
        <f>F21</f>
        <v>127729</v>
      </c>
      <c r="G24" s="52">
        <f>G21</f>
        <v>127571.74</v>
      </c>
      <c r="H24" s="50">
        <f>G24/F24</f>
        <v>0.998768799567835</v>
      </c>
      <c r="I24" s="55" t="s">
        <v>44</v>
      </c>
      <c r="J24" s="68">
        <v>73800</v>
      </c>
      <c r="K24" s="68"/>
      <c r="L24" s="68"/>
      <c r="M24" s="68">
        <v>127729</v>
      </c>
      <c r="N24" s="67">
        <v>127571.74</v>
      </c>
      <c r="O24" s="29">
        <f t="shared" si="0"/>
        <v>0.998768799567835</v>
      </c>
    </row>
    <row r="25" spans="10:15" s="3" customFormat="1" ht="16.5">
      <c r="J25" s="70"/>
      <c r="K25" s="70"/>
      <c r="L25" s="70"/>
      <c r="M25" s="70"/>
      <c r="N25" s="70"/>
      <c r="O25" s="70"/>
    </row>
    <row r="26" spans="10:15" s="3" customFormat="1" ht="13.5">
      <c r="J26" s="6"/>
      <c r="K26" s="6"/>
      <c r="L26" s="6"/>
      <c r="M26" s="6"/>
      <c r="N26" s="6"/>
      <c r="O26" s="6"/>
    </row>
  </sheetData>
  <sheetProtection/>
  <mergeCells count="14">
    <mergeCell ref="B2:N2"/>
    <mergeCell ref="E3:I3"/>
    <mergeCell ref="D4:E4"/>
    <mergeCell ref="K4:L4"/>
    <mergeCell ref="B4:B5"/>
    <mergeCell ref="C4:C5"/>
    <mergeCell ref="F4:F5"/>
    <mergeCell ref="G4:G5"/>
    <mergeCell ref="H4:H5"/>
    <mergeCell ref="I4:I5"/>
    <mergeCell ref="J4:J5"/>
    <mergeCell ref="M4:M5"/>
    <mergeCell ref="N4:N5"/>
    <mergeCell ref="O4:O5"/>
  </mergeCells>
  <printOptions/>
  <pageMargins left="0.4" right="0.17" top="1" bottom="1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B1">
      <selection activeCell="G27" sqref="G27"/>
    </sheetView>
  </sheetViews>
  <sheetFormatPr defaultColWidth="9.00390625" defaultRowHeight="14.25"/>
  <cols>
    <col min="1" max="1" width="5.50390625" style="3" hidden="1" customWidth="1"/>
    <col min="2" max="2" width="37.00390625" style="3" customWidth="1"/>
    <col min="3" max="3" width="11.50390625" style="3" customWidth="1"/>
    <col min="4" max="4" width="10.375" style="3" customWidth="1"/>
    <col min="5" max="5" width="4.375" style="3" customWidth="1"/>
    <col min="6" max="6" width="11.50390625" style="3" customWidth="1"/>
    <col min="7" max="7" width="13.00390625" style="3" customWidth="1"/>
    <col min="8" max="8" width="7.625" style="3" customWidth="1"/>
    <col min="9" max="9" width="26.50390625" style="3" customWidth="1"/>
    <col min="10" max="10" width="11.125" style="4" customWidth="1"/>
    <col min="11" max="11" width="10.375" style="4" customWidth="1"/>
    <col min="12" max="12" width="7.75390625" style="4" customWidth="1"/>
    <col min="13" max="13" width="11.125" style="4" customWidth="1"/>
    <col min="14" max="14" width="10.00390625" style="5" customWidth="1"/>
    <col min="15" max="16384" width="9.00390625" style="3" customWidth="1"/>
  </cols>
  <sheetData>
    <row r="1" ht="24.75" customHeight="1">
      <c r="B1" s="6" t="s">
        <v>45</v>
      </c>
    </row>
    <row r="2" spans="2:14" s="1" customFormat="1" ht="33" customHeight="1">
      <c r="B2" s="7" t="s">
        <v>46</v>
      </c>
      <c r="C2" s="7"/>
      <c r="D2" s="7"/>
      <c r="E2" s="7"/>
      <c r="F2" s="7"/>
      <c r="G2" s="7"/>
      <c r="H2" s="7"/>
      <c r="I2" s="7"/>
      <c r="J2" s="26"/>
      <c r="K2" s="26"/>
      <c r="L2" s="26"/>
      <c r="M2" s="26"/>
      <c r="N2" s="27"/>
    </row>
    <row r="3" spans="5:14" ht="27.75" customHeight="1">
      <c r="E3" s="2" t="s">
        <v>2</v>
      </c>
      <c r="F3" s="2"/>
      <c r="G3" s="2"/>
      <c r="H3" s="2"/>
      <c r="I3" s="2"/>
      <c r="N3" s="5" t="s">
        <v>3</v>
      </c>
    </row>
    <row r="4" spans="2:15" ht="14.25" customHeight="1">
      <c r="B4" s="8" t="s">
        <v>4</v>
      </c>
      <c r="C4" s="9" t="s">
        <v>5</v>
      </c>
      <c r="D4" s="8" t="s">
        <v>6</v>
      </c>
      <c r="E4" s="8"/>
      <c r="F4" s="10" t="s">
        <v>7</v>
      </c>
      <c r="G4" s="11" t="s">
        <v>8</v>
      </c>
      <c r="H4" s="12" t="s">
        <v>9</v>
      </c>
      <c r="I4" s="8" t="s">
        <v>10</v>
      </c>
      <c r="J4" s="9" t="s">
        <v>5</v>
      </c>
      <c r="K4" s="8" t="s">
        <v>6</v>
      </c>
      <c r="L4" s="8"/>
      <c r="M4" s="10" t="s">
        <v>7</v>
      </c>
      <c r="N4" s="11" t="s">
        <v>8</v>
      </c>
      <c r="O4" s="12" t="s">
        <v>9</v>
      </c>
    </row>
    <row r="5" spans="2:15" s="2" customFormat="1" ht="13.5">
      <c r="B5" s="8"/>
      <c r="C5" s="13"/>
      <c r="D5" s="8" t="s">
        <v>11</v>
      </c>
      <c r="E5" s="8" t="s">
        <v>12</v>
      </c>
      <c r="F5" s="10"/>
      <c r="G5" s="11"/>
      <c r="H5" s="14"/>
      <c r="I5" s="8"/>
      <c r="J5" s="13"/>
      <c r="K5" s="8" t="s">
        <v>11</v>
      </c>
      <c r="L5" s="8" t="s">
        <v>12</v>
      </c>
      <c r="M5" s="10"/>
      <c r="N5" s="11"/>
      <c r="O5" s="14"/>
    </row>
    <row r="6" spans="1:15" ht="16.5">
      <c r="A6" s="15">
        <v>19917</v>
      </c>
      <c r="B6" s="16" t="s">
        <v>47</v>
      </c>
      <c r="C6" s="17">
        <v>28486.36</v>
      </c>
      <c r="D6" s="17">
        <v>5736</v>
      </c>
      <c r="E6" s="17"/>
      <c r="F6" s="17">
        <f>F7+F8</f>
        <v>34222.36</v>
      </c>
      <c r="G6" s="17">
        <v>32865.549999999996</v>
      </c>
      <c r="H6" s="18">
        <f>G6/F6</f>
        <v>0.960353114162787</v>
      </c>
      <c r="I6" s="16" t="s">
        <v>48</v>
      </c>
      <c r="J6" s="28">
        <f>SUM(J7:J30)</f>
        <v>79452.56999999999</v>
      </c>
      <c r="K6" s="28">
        <f>SUM(K7:K30)</f>
        <v>27686.939999999995</v>
      </c>
      <c r="L6" s="28">
        <f>SUM(L7:L30)</f>
        <v>8269.04</v>
      </c>
      <c r="M6" s="28">
        <f>SUM(M7:M30)</f>
        <v>98870.47</v>
      </c>
      <c r="N6" s="28">
        <f>SUM(N7:N30)</f>
        <v>70263.68000000002</v>
      </c>
      <c r="O6" s="29">
        <f>N6/M6</f>
        <v>0.7106639626574044</v>
      </c>
    </row>
    <row r="7" spans="1:15" ht="16.5">
      <c r="A7" s="15">
        <v>19917</v>
      </c>
      <c r="B7" s="16" t="s">
        <v>49</v>
      </c>
      <c r="C7" s="17">
        <v>24220</v>
      </c>
      <c r="D7" s="17">
        <v>3000</v>
      </c>
      <c r="E7" s="17"/>
      <c r="F7" s="17">
        <f>C7+D7-E7</f>
        <v>27220</v>
      </c>
      <c r="G7" s="17">
        <v>26838.01</v>
      </c>
      <c r="H7" s="18">
        <f aca="true" t="shared" si="0" ref="H7:H44">G7/F7</f>
        <v>0.9859665686994856</v>
      </c>
      <c r="I7" s="16" t="s">
        <v>50</v>
      </c>
      <c r="J7" s="30">
        <v>9675.44</v>
      </c>
      <c r="K7" s="31">
        <v>6019.75</v>
      </c>
      <c r="L7" s="31">
        <v>2235.96</v>
      </c>
      <c r="M7" s="31">
        <f>J7+K7-L7</f>
        <v>13459.23</v>
      </c>
      <c r="N7" s="28">
        <v>12297</v>
      </c>
      <c r="O7" s="29">
        <f aca="true" t="shared" si="1" ref="O7:O44">N7/M7</f>
        <v>0.9136481061695209</v>
      </c>
    </row>
    <row r="8" spans="1:15" ht="16.5">
      <c r="A8" s="15">
        <v>19917</v>
      </c>
      <c r="B8" s="16" t="s">
        <v>51</v>
      </c>
      <c r="C8" s="17">
        <v>4266.36</v>
      </c>
      <c r="D8" s="17">
        <f>D9+D16+D19+D21</f>
        <v>2736</v>
      </c>
      <c r="E8" s="17"/>
      <c r="F8" s="17">
        <f>F9+F16+F19+F20+F21+F24</f>
        <v>7002.36</v>
      </c>
      <c r="G8" s="17">
        <v>6027.54</v>
      </c>
      <c r="H8" s="18">
        <f t="shared" si="0"/>
        <v>0.8607869346905901</v>
      </c>
      <c r="I8" s="16" t="s">
        <v>52</v>
      </c>
      <c r="J8" s="31"/>
      <c r="K8" s="31"/>
      <c r="L8" s="31"/>
      <c r="M8" s="31"/>
      <c r="N8" s="32"/>
      <c r="O8" s="29"/>
    </row>
    <row r="9" spans="1:15" ht="16.5">
      <c r="A9" s="15">
        <v>19917</v>
      </c>
      <c r="B9" s="16" t="s">
        <v>53</v>
      </c>
      <c r="C9" s="17">
        <v>2526</v>
      </c>
      <c r="D9" s="17">
        <f>SUM(D10:D15)</f>
        <v>286</v>
      </c>
      <c r="E9" s="17"/>
      <c r="F9" s="17">
        <f>C9+D9-E9</f>
        <v>2812</v>
      </c>
      <c r="G9" s="17">
        <v>2780.54</v>
      </c>
      <c r="H9" s="18">
        <f t="shared" si="0"/>
        <v>0.9888122332859175</v>
      </c>
      <c r="I9" s="16" t="s">
        <v>54</v>
      </c>
      <c r="J9" s="31"/>
      <c r="K9" s="31"/>
      <c r="L9" s="31"/>
      <c r="M9" s="31"/>
      <c r="N9" s="32"/>
      <c r="O9" s="29"/>
    </row>
    <row r="10" spans="1:15" ht="16.5">
      <c r="A10" s="15">
        <v>19917</v>
      </c>
      <c r="B10" s="16" t="s">
        <v>55</v>
      </c>
      <c r="C10" s="17">
        <v>6</v>
      </c>
      <c r="D10" s="17">
        <v>14</v>
      </c>
      <c r="E10" s="17"/>
      <c r="F10" s="17">
        <f aca="true" t="shared" si="2" ref="F10:F31">C10+D10-E10</f>
        <v>20</v>
      </c>
      <c r="G10" s="17">
        <v>15.83</v>
      </c>
      <c r="H10" s="18">
        <f t="shared" si="0"/>
        <v>0.7915</v>
      </c>
      <c r="I10" s="16" t="s">
        <v>56</v>
      </c>
      <c r="J10" s="30">
        <v>6906.92</v>
      </c>
      <c r="K10" s="31">
        <v>167.69</v>
      </c>
      <c r="L10" s="31">
        <v>53.96</v>
      </c>
      <c r="M10" s="31">
        <f>J10+K10-L10</f>
        <v>7020.65</v>
      </c>
      <c r="N10" s="28">
        <v>6084.7</v>
      </c>
      <c r="O10" s="29">
        <f t="shared" si="1"/>
        <v>0.8666861330503586</v>
      </c>
    </row>
    <row r="11" spans="1:15" ht="16.5">
      <c r="A11" s="15">
        <v>19917</v>
      </c>
      <c r="B11" s="16" t="s">
        <v>57</v>
      </c>
      <c r="C11" s="17"/>
      <c r="D11" s="17"/>
      <c r="E11" s="17"/>
      <c r="F11" s="17">
        <f t="shared" si="2"/>
        <v>0</v>
      </c>
      <c r="G11" s="17"/>
      <c r="H11" s="18"/>
      <c r="I11" s="16" t="s">
        <v>58</v>
      </c>
      <c r="J11" s="30">
        <v>20856.95</v>
      </c>
      <c r="K11" s="31">
        <v>1968.12</v>
      </c>
      <c r="L11" s="31">
        <v>460.26</v>
      </c>
      <c r="M11" s="31">
        <f aca="true" t="shared" si="3" ref="M11:M31">J11+K11-L11</f>
        <v>22364.81</v>
      </c>
      <c r="N11" s="28">
        <v>17556.94</v>
      </c>
      <c r="O11" s="29">
        <f t="shared" si="1"/>
        <v>0.7850252248957178</v>
      </c>
    </row>
    <row r="12" spans="1:15" ht="16.5">
      <c r="A12" s="15">
        <v>19917</v>
      </c>
      <c r="B12" s="16" t="s">
        <v>59</v>
      </c>
      <c r="C12" s="17">
        <v>1800</v>
      </c>
      <c r="D12" s="17">
        <v>50</v>
      </c>
      <c r="E12" s="17"/>
      <c r="F12" s="17">
        <f t="shared" si="2"/>
        <v>1850</v>
      </c>
      <c r="G12" s="17">
        <v>1839.36</v>
      </c>
      <c r="H12" s="18">
        <f t="shared" si="0"/>
        <v>0.9942486486486486</v>
      </c>
      <c r="I12" s="16" t="s">
        <v>60</v>
      </c>
      <c r="J12" s="30">
        <v>2881.84</v>
      </c>
      <c r="K12" s="31">
        <v>565.7</v>
      </c>
      <c r="L12" s="31">
        <v>583.22</v>
      </c>
      <c r="M12" s="31">
        <f t="shared" si="3"/>
        <v>2864.3199999999997</v>
      </c>
      <c r="N12" s="28">
        <v>2112.83</v>
      </c>
      <c r="O12" s="29">
        <f t="shared" si="1"/>
        <v>0.7376375544631886</v>
      </c>
    </row>
    <row r="13" spans="1:15" ht="16.5">
      <c r="A13" s="15">
        <v>19917</v>
      </c>
      <c r="B13" s="16" t="s">
        <v>61</v>
      </c>
      <c r="C13" s="17">
        <v>520</v>
      </c>
      <c r="D13" s="17">
        <v>100</v>
      </c>
      <c r="E13" s="17"/>
      <c r="F13" s="17">
        <f t="shared" si="2"/>
        <v>620</v>
      </c>
      <c r="G13" s="17">
        <v>611.93</v>
      </c>
      <c r="H13" s="18">
        <f t="shared" si="0"/>
        <v>0.9869838709677419</v>
      </c>
      <c r="I13" s="16" t="s">
        <v>62</v>
      </c>
      <c r="J13" s="30">
        <v>2806.3</v>
      </c>
      <c r="K13" s="31">
        <v>442.57</v>
      </c>
      <c r="L13" s="31"/>
      <c r="M13" s="31">
        <f t="shared" si="3"/>
        <v>3248.8700000000003</v>
      </c>
      <c r="N13" s="28">
        <v>1248.51</v>
      </c>
      <c r="O13" s="29">
        <f t="shared" si="1"/>
        <v>0.384290537940884</v>
      </c>
    </row>
    <row r="14" spans="1:15" ht="16.5">
      <c r="A14" s="15">
        <v>19917</v>
      </c>
      <c r="B14" s="16" t="s">
        <v>63</v>
      </c>
      <c r="C14" s="17">
        <v>200</v>
      </c>
      <c r="D14" s="17">
        <v>110</v>
      </c>
      <c r="E14" s="17"/>
      <c r="F14" s="17">
        <f t="shared" si="2"/>
        <v>310</v>
      </c>
      <c r="G14" s="17">
        <v>303.65</v>
      </c>
      <c r="H14" s="18">
        <f t="shared" si="0"/>
        <v>0.979516129032258</v>
      </c>
      <c r="I14" s="16" t="s">
        <v>64</v>
      </c>
      <c r="J14" s="30">
        <v>5145.22</v>
      </c>
      <c r="K14" s="31">
        <v>1057.97</v>
      </c>
      <c r="L14" s="31">
        <v>186.63</v>
      </c>
      <c r="M14" s="31">
        <f t="shared" si="3"/>
        <v>6016.56</v>
      </c>
      <c r="N14" s="28">
        <v>4829.34</v>
      </c>
      <c r="O14" s="29">
        <f t="shared" si="1"/>
        <v>0.8026746180541705</v>
      </c>
    </row>
    <row r="15" spans="1:15" ht="16.5">
      <c r="A15" s="15">
        <v>19917</v>
      </c>
      <c r="B15" s="16" t="s">
        <v>65</v>
      </c>
      <c r="C15" s="17"/>
      <c r="D15" s="17">
        <v>12</v>
      </c>
      <c r="E15" s="17"/>
      <c r="F15" s="17">
        <f t="shared" si="2"/>
        <v>12</v>
      </c>
      <c r="G15" s="17">
        <v>9.76</v>
      </c>
      <c r="H15" s="18">
        <f t="shared" si="0"/>
        <v>0.8133333333333334</v>
      </c>
      <c r="I15" s="16" t="s">
        <v>66</v>
      </c>
      <c r="J15" s="30">
        <v>4540.99</v>
      </c>
      <c r="K15" s="31">
        <v>1978.55</v>
      </c>
      <c r="L15" s="33">
        <v>544.95</v>
      </c>
      <c r="M15" s="31">
        <f t="shared" si="3"/>
        <v>5974.59</v>
      </c>
      <c r="N15" s="28">
        <v>4946.37</v>
      </c>
      <c r="O15" s="29">
        <f t="shared" si="1"/>
        <v>0.8279011614186078</v>
      </c>
    </row>
    <row r="16" spans="1:15" ht="16.5">
      <c r="A16" s="15">
        <v>19917</v>
      </c>
      <c r="B16" s="16" t="s">
        <v>67</v>
      </c>
      <c r="C16" s="17">
        <v>80.36</v>
      </c>
      <c r="D16" s="17">
        <v>1720</v>
      </c>
      <c r="E16" s="17"/>
      <c r="F16" s="17">
        <f t="shared" si="2"/>
        <v>1800.36</v>
      </c>
      <c r="G16" s="17">
        <v>1461.04</v>
      </c>
      <c r="H16" s="18">
        <f t="shared" si="0"/>
        <v>0.8115265835721744</v>
      </c>
      <c r="I16" s="16" t="s">
        <v>68</v>
      </c>
      <c r="J16" s="30">
        <v>1290.85</v>
      </c>
      <c r="K16" s="31">
        <v>2944.64</v>
      </c>
      <c r="L16" s="31"/>
      <c r="M16" s="31">
        <f t="shared" si="3"/>
        <v>4235.49</v>
      </c>
      <c r="N16" s="28">
        <v>2560.29</v>
      </c>
      <c r="O16" s="29">
        <f t="shared" si="1"/>
        <v>0.6044849592373019</v>
      </c>
    </row>
    <row r="17" spans="1:15" ht="16.5">
      <c r="A17" s="15">
        <v>19917</v>
      </c>
      <c r="B17" s="19" t="s">
        <v>69</v>
      </c>
      <c r="C17" s="17"/>
      <c r="D17" s="17">
        <v>250</v>
      </c>
      <c r="E17" s="17"/>
      <c r="F17" s="17">
        <f t="shared" si="2"/>
        <v>250</v>
      </c>
      <c r="G17" s="17">
        <v>213.25</v>
      </c>
      <c r="H17" s="18">
        <f t="shared" si="0"/>
        <v>0.853</v>
      </c>
      <c r="I17" s="16" t="s">
        <v>70</v>
      </c>
      <c r="J17" s="30">
        <v>9764.14</v>
      </c>
      <c r="K17" s="31">
        <v>2439.32</v>
      </c>
      <c r="L17" s="31">
        <v>1094.12</v>
      </c>
      <c r="M17" s="31">
        <f t="shared" si="3"/>
        <v>11109.34</v>
      </c>
      <c r="N17" s="28">
        <v>6763.87</v>
      </c>
      <c r="O17" s="29">
        <f t="shared" si="1"/>
        <v>0.6088453499487818</v>
      </c>
    </row>
    <row r="18" spans="1:15" ht="16.5">
      <c r="A18" s="15">
        <v>19917</v>
      </c>
      <c r="B18" s="19" t="s">
        <v>71</v>
      </c>
      <c r="C18" s="17">
        <v>80.36</v>
      </c>
      <c r="D18" s="17">
        <v>1470</v>
      </c>
      <c r="E18" s="17"/>
      <c r="F18" s="17">
        <f t="shared" si="2"/>
        <v>1550.36</v>
      </c>
      <c r="G18" s="17">
        <v>1247.79</v>
      </c>
      <c r="H18" s="18">
        <f t="shared" si="0"/>
        <v>0.8048388761319952</v>
      </c>
      <c r="I18" s="16" t="s">
        <v>72</v>
      </c>
      <c r="J18" s="30">
        <v>10494.84</v>
      </c>
      <c r="K18" s="31">
        <v>3052.67</v>
      </c>
      <c r="L18" s="31">
        <v>1446.13</v>
      </c>
      <c r="M18" s="31">
        <f t="shared" si="3"/>
        <v>12101.380000000001</v>
      </c>
      <c r="N18" s="28">
        <v>5363.72</v>
      </c>
      <c r="O18" s="29">
        <f t="shared" si="1"/>
        <v>0.4432320941909104</v>
      </c>
    </row>
    <row r="19" spans="1:15" ht="16.5">
      <c r="A19" s="15">
        <v>19917</v>
      </c>
      <c r="B19" s="16" t="s">
        <v>73</v>
      </c>
      <c r="C19" s="17">
        <v>652</v>
      </c>
      <c r="D19" s="17">
        <v>600</v>
      </c>
      <c r="E19" s="17"/>
      <c r="F19" s="17">
        <f t="shared" si="2"/>
        <v>1252</v>
      </c>
      <c r="G19" s="17">
        <v>1136.67</v>
      </c>
      <c r="H19" s="18">
        <f t="shared" si="0"/>
        <v>0.9078833865814697</v>
      </c>
      <c r="I19" s="16" t="s">
        <v>74</v>
      </c>
      <c r="J19" s="30">
        <v>432.73</v>
      </c>
      <c r="K19" s="31">
        <v>3522.86</v>
      </c>
      <c r="L19" s="31"/>
      <c r="M19" s="31">
        <f t="shared" si="3"/>
        <v>3955.59</v>
      </c>
      <c r="N19" s="28">
        <v>2038.71</v>
      </c>
      <c r="O19" s="29">
        <f t="shared" si="1"/>
        <v>0.5153997254518289</v>
      </c>
    </row>
    <row r="20" spans="1:15" ht="16.5">
      <c r="A20" s="15">
        <v>19917</v>
      </c>
      <c r="B20" s="16" t="s">
        <v>75</v>
      </c>
      <c r="C20" s="17"/>
      <c r="D20" s="17"/>
      <c r="E20" s="17"/>
      <c r="F20" s="17">
        <f t="shared" si="2"/>
        <v>0</v>
      </c>
      <c r="G20" s="17"/>
      <c r="H20" s="18"/>
      <c r="I20" s="16" t="s">
        <v>76</v>
      </c>
      <c r="J20" s="30">
        <v>92.84</v>
      </c>
      <c r="K20" s="31">
        <v>0.52</v>
      </c>
      <c r="L20" s="31"/>
      <c r="M20" s="31">
        <f t="shared" si="3"/>
        <v>93.36</v>
      </c>
      <c r="N20" s="28">
        <v>70.34</v>
      </c>
      <c r="O20" s="29">
        <f t="shared" si="1"/>
        <v>0.7534275921165382</v>
      </c>
    </row>
    <row r="21" spans="1:15" ht="16.5">
      <c r="A21" s="15">
        <v>19917</v>
      </c>
      <c r="B21" s="16" t="s">
        <v>77</v>
      </c>
      <c r="C21" s="17">
        <v>130</v>
      </c>
      <c r="D21" s="17">
        <v>130</v>
      </c>
      <c r="E21" s="17"/>
      <c r="F21" s="17">
        <f t="shared" si="2"/>
        <v>260</v>
      </c>
      <c r="G21" s="17">
        <v>255.62</v>
      </c>
      <c r="H21" s="18">
        <f t="shared" si="0"/>
        <v>0.9831538461538462</v>
      </c>
      <c r="I21" s="16" t="s">
        <v>78</v>
      </c>
      <c r="J21" s="30">
        <v>204.8</v>
      </c>
      <c r="K21" s="31"/>
      <c r="L21" s="31"/>
      <c r="M21" s="31">
        <f t="shared" si="3"/>
        <v>204.8</v>
      </c>
      <c r="N21" s="28">
        <v>89.51</v>
      </c>
      <c r="O21" s="29">
        <f t="shared" si="1"/>
        <v>0.437060546875</v>
      </c>
    </row>
    <row r="22" spans="1:15" ht="16.5">
      <c r="A22" s="15">
        <v>19917</v>
      </c>
      <c r="B22" s="19" t="s">
        <v>69</v>
      </c>
      <c r="C22" s="17"/>
      <c r="D22" s="20"/>
      <c r="E22" s="20"/>
      <c r="F22" s="17">
        <f t="shared" si="2"/>
        <v>0</v>
      </c>
      <c r="G22" s="17"/>
      <c r="H22" s="18"/>
      <c r="I22" s="16" t="s">
        <v>79</v>
      </c>
      <c r="J22" s="31"/>
      <c r="K22" s="31"/>
      <c r="L22" s="31"/>
      <c r="M22" s="31">
        <f t="shared" si="3"/>
        <v>0</v>
      </c>
      <c r="N22" s="32"/>
      <c r="O22" s="29"/>
    </row>
    <row r="23" spans="1:15" ht="16.5">
      <c r="A23" s="15">
        <v>19917</v>
      </c>
      <c r="B23" s="19" t="s">
        <v>71</v>
      </c>
      <c r="C23" s="17">
        <v>130</v>
      </c>
      <c r="D23" s="17">
        <v>130</v>
      </c>
      <c r="E23" s="20"/>
      <c r="F23" s="17">
        <f t="shared" si="2"/>
        <v>260</v>
      </c>
      <c r="G23" s="17">
        <v>255.62</v>
      </c>
      <c r="H23" s="18">
        <f t="shared" si="0"/>
        <v>0.9831538461538462</v>
      </c>
      <c r="I23" s="16" t="s">
        <v>80</v>
      </c>
      <c r="J23" s="31"/>
      <c r="K23" s="31"/>
      <c r="L23" s="31"/>
      <c r="M23" s="31">
        <f t="shared" si="3"/>
        <v>0</v>
      </c>
      <c r="N23" s="32"/>
      <c r="O23" s="29"/>
    </row>
    <row r="24" spans="1:15" ht="16.5">
      <c r="A24" s="15">
        <v>19917</v>
      </c>
      <c r="B24" s="16" t="s">
        <v>81</v>
      </c>
      <c r="C24" s="17">
        <v>878</v>
      </c>
      <c r="D24" s="17"/>
      <c r="E24" s="17"/>
      <c r="F24" s="17">
        <f t="shared" si="2"/>
        <v>878</v>
      </c>
      <c r="G24" s="17">
        <v>393.67</v>
      </c>
      <c r="H24" s="18">
        <f t="shared" si="0"/>
        <v>0.44837129840546697</v>
      </c>
      <c r="I24" s="16" t="s">
        <v>82</v>
      </c>
      <c r="J24" s="30">
        <v>490.3</v>
      </c>
      <c r="K24" s="31"/>
      <c r="L24" s="31">
        <v>79.86</v>
      </c>
      <c r="M24" s="31">
        <f t="shared" si="3"/>
        <v>410.44</v>
      </c>
      <c r="N24" s="28">
        <v>376.33</v>
      </c>
      <c r="O24" s="29">
        <f t="shared" si="1"/>
        <v>0.9168940649059546</v>
      </c>
    </row>
    <row r="25" spans="1:15" ht="16.5">
      <c r="A25" s="15">
        <v>19917</v>
      </c>
      <c r="B25" s="19" t="s">
        <v>69</v>
      </c>
      <c r="C25" s="17"/>
      <c r="D25" s="17"/>
      <c r="E25" s="17"/>
      <c r="F25" s="17">
        <f t="shared" si="2"/>
        <v>0</v>
      </c>
      <c r="G25" s="17"/>
      <c r="H25" s="18"/>
      <c r="I25" s="16" t="s">
        <v>83</v>
      </c>
      <c r="J25" s="30">
        <v>1568.41</v>
      </c>
      <c r="K25" s="31">
        <v>95.46</v>
      </c>
      <c r="L25" s="31">
        <v>111.74</v>
      </c>
      <c r="M25" s="31">
        <f t="shared" si="3"/>
        <v>1552.13</v>
      </c>
      <c r="N25" s="28">
        <v>1353.96</v>
      </c>
      <c r="O25" s="29">
        <f t="shared" si="1"/>
        <v>0.8723238388537042</v>
      </c>
    </row>
    <row r="26" spans="1:15" ht="16.5">
      <c r="A26" s="15">
        <v>19917</v>
      </c>
      <c r="B26" s="19" t="s">
        <v>71</v>
      </c>
      <c r="C26" s="17">
        <v>878</v>
      </c>
      <c r="D26" s="17"/>
      <c r="E26" s="17"/>
      <c r="F26" s="17">
        <f t="shared" si="2"/>
        <v>878</v>
      </c>
      <c r="G26" s="17">
        <v>393.67</v>
      </c>
      <c r="H26" s="18">
        <f t="shared" si="0"/>
        <v>0.44837129840546697</v>
      </c>
      <c r="I26" s="16" t="s">
        <v>84</v>
      </c>
      <c r="J26" s="31"/>
      <c r="K26" s="31"/>
      <c r="L26" s="31"/>
      <c r="M26" s="31">
        <f t="shared" si="3"/>
        <v>0</v>
      </c>
      <c r="N26" s="32"/>
      <c r="O26" s="29"/>
    </row>
    <row r="27" spans="1:15" ht="16.5">
      <c r="A27" s="15">
        <v>19917</v>
      </c>
      <c r="B27" s="16" t="s">
        <v>85</v>
      </c>
      <c r="C27" s="17">
        <v>12000</v>
      </c>
      <c r="D27" s="17">
        <v>8400</v>
      </c>
      <c r="E27" s="17"/>
      <c r="F27" s="17">
        <f t="shared" si="2"/>
        <v>20400</v>
      </c>
      <c r="G27" s="17">
        <v>18945.13</v>
      </c>
      <c r="H27" s="18">
        <f t="shared" si="0"/>
        <v>0.9286828431372549</v>
      </c>
      <c r="I27" s="16" t="s">
        <v>86</v>
      </c>
      <c r="J27" s="31">
        <v>2300</v>
      </c>
      <c r="K27" s="31"/>
      <c r="L27" s="31">
        <v>1472.21</v>
      </c>
      <c r="M27" s="31">
        <f t="shared" si="3"/>
        <v>827.79</v>
      </c>
      <c r="N27" s="32"/>
      <c r="O27" s="29"/>
    </row>
    <row r="28" spans="1:15" ht="16.5">
      <c r="A28" s="15">
        <v>19917</v>
      </c>
      <c r="B28" s="21" t="s">
        <v>87</v>
      </c>
      <c r="C28" s="17">
        <v>1500</v>
      </c>
      <c r="D28" s="17">
        <v>400</v>
      </c>
      <c r="E28" s="17"/>
      <c r="F28" s="17">
        <f t="shared" si="2"/>
        <v>1900</v>
      </c>
      <c r="G28" s="17">
        <v>1090</v>
      </c>
      <c r="H28" s="18">
        <f t="shared" si="0"/>
        <v>0.5736842105263158</v>
      </c>
      <c r="I28" s="16" t="s">
        <v>88</v>
      </c>
      <c r="J28" s="30"/>
      <c r="K28" s="31">
        <v>37.15</v>
      </c>
      <c r="L28" s="31"/>
      <c r="M28" s="31">
        <f t="shared" si="3"/>
        <v>37.15</v>
      </c>
      <c r="N28" s="28">
        <v>0.14</v>
      </c>
      <c r="O28" s="29">
        <f t="shared" si="1"/>
        <v>0.0037685060565275912</v>
      </c>
    </row>
    <row r="29" spans="1:15" ht="16.5">
      <c r="A29" s="15">
        <v>19917</v>
      </c>
      <c r="B29" s="21" t="s">
        <v>89</v>
      </c>
      <c r="C29" s="17"/>
      <c r="D29" s="17"/>
      <c r="E29" s="17"/>
      <c r="F29" s="17">
        <f t="shared" si="2"/>
        <v>0</v>
      </c>
      <c r="G29" s="17"/>
      <c r="H29" s="18"/>
      <c r="I29" s="16" t="s">
        <v>90</v>
      </c>
      <c r="J29" s="31"/>
      <c r="K29" s="31">
        <v>3393.94</v>
      </c>
      <c r="L29" s="31"/>
      <c r="M29" s="31">
        <f t="shared" si="3"/>
        <v>3393.94</v>
      </c>
      <c r="N29" s="28">
        <v>2571.1</v>
      </c>
      <c r="O29" s="29">
        <f t="shared" si="1"/>
        <v>0.7575561147221224</v>
      </c>
    </row>
    <row r="30" spans="1:15" ht="16.5">
      <c r="A30" s="15">
        <v>19917</v>
      </c>
      <c r="B30" s="21" t="s">
        <v>91</v>
      </c>
      <c r="C30" s="17"/>
      <c r="D30" s="17"/>
      <c r="E30" s="17"/>
      <c r="F30" s="17">
        <f t="shared" si="2"/>
        <v>0</v>
      </c>
      <c r="G30" s="17"/>
      <c r="H30" s="18"/>
      <c r="I30" s="16" t="s">
        <v>92</v>
      </c>
      <c r="J30" s="31"/>
      <c r="K30" s="31">
        <v>0.03</v>
      </c>
      <c r="L30" s="31"/>
      <c r="M30" s="31">
        <f t="shared" si="3"/>
        <v>0.03</v>
      </c>
      <c r="N30" s="28">
        <v>0.02</v>
      </c>
      <c r="O30" s="29">
        <f t="shared" si="1"/>
        <v>0.6666666666666667</v>
      </c>
    </row>
    <row r="31" spans="1:15" ht="16.5">
      <c r="A31" s="15">
        <v>19917</v>
      </c>
      <c r="B31" s="21" t="s">
        <v>93</v>
      </c>
      <c r="C31" s="17">
        <v>10500</v>
      </c>
      <c r="D31" s="17">
        <v>8000</v>
      </c>
      <c r="E31" s="17"/>
      <c r="F31" s="17">
        <f t="shared" si="2"/>
        <v>18500</v>
      </c>
      <c r="G31" s="17">
        <v>17855.13</v>
      </c>
      <c r="H31" s="18">
        <f t="shared" si="0"/>
        <v>0.9651421621621622</v>
      </c>
      <c r="I31" s="16" t="s">
        <v>94</v>
      </c>
      <c r="J31" s="31"/>
      <c r="K31" s="31">
        <v>17878.59</v>
      </c>
      <c r="L31" s="31"/>
      <c r="M31" s="31">
        <f t="shared" si="3"/>
        <v>17878.59</v>
      </c>
      <c r="N31" s="28">
        <v>17868.82</v>
      </c>
      <c r="O31" s="29">
        <f t="shared" si="1"/>
        <v>0.9994535363247325</v>
      </c>
    </row>
    <row r="32" spans="1:15" ht="16.5">
      <c r="A32" s="15">
        <v>19917</v>
      </c>
      <c r="B32" s="21" t="s">
        <v>95</v>
      </c>
      <c r="C32" s="17"/>
      <c r="D32" s="17"/>
      <c r="E32" s="17"/>
      <c r="F32" s="17"/>
      <c r="G32" s="17"/>
      <c r="H32" s="18"/>
      <c r="I32" s="16" t="s">
        <v>96</v>
      </c>
      <c r="J32" s="31"/>
      <c r="K32" s="31"/>
      <c r="L32" s="31"/>
      <c r="M32" s="31"/>
      <c r="N32" s="32"/>
      <c r="O32" s="29"/>
    </row>
    <row r="33" spans="1:15" ht="16.5">
      <c r="A33" s="15">
        <v>19917</v>
      </c>
      <c r="B33" s="16" t="s">
        <v>97</v>
      </c>
      <c r="C33" s="17"/>
      <c r="D33" s="17"/>
      <c r="E33" s="17"/>
      <c r="F33" s="17"/>
      <c r="G33" s="17"/>
      <c r="H33" s="18"/>
      <c r="I33" s="16"/>
      <c r="J33" s="31"/>
      <c r="K33" s="31"/>
      <c r="L33" s="31"/>
      <c r="M33" s="31"/>
      <c r="N33" s="28"/>
      <c r="O33" s="29"/>
    </row>
    <row r="34" spans="1:15" ht="16.5">
      <c r="A34" s="15"/>
      <c r="B34" s="16" t="s">
        <v>98</v>
      </c>
      <c r="C34" s="17"/>
      <c r="D34" s="17"/>
      <c r="E34" s="17"/>
      <c r="F34" s="17"/>
      <c r="G34" s="17"/>
      <c r="H34" s="18"/>
      <c r="I34" s="34"/>
      <c r="J34" s="31"/>
      <c r="K34" s="31"/>
      <c r="L34" s="31"/>
      <c r="M34" s="31"/>
      <c r="N34" s="32"/>
      <c r="O34" s="29"/>
    </row>
    <row r="35" spans="1:15" ht="16.5">
      <c r="A35" s="15"/>
      <c r="B35" s="16" t="s">
        <v>99</v>
      </c>
      <c r="C35" s="17"/>
      <c r="D35" s="17"/>
      <c r="E35" s="17"/>
      <c r="F35" s="17"/>
      <c r="G35" s="17"/>
      <c r="H35" s="18"/>
      <c r="I35" s="34"/>
      <c r="J35" s="31"/>
      <c r="K35" s="31"/>
      <c r="L35" s="31"/>
      <c r="M35" s="31"/>
      <c r="N35" s="32"/>
      <c r="O35" s="29"/>
    </row>
    <row r="36" spans="1:15" ht="16.5">
      <c r="A36" s="15">
        <v>19917</v>
      </c>
      <c r="B36" s="16" t="s">
        <v>100</v>
      </c>
      <c r="C36" s="17"/>
      <c r="D36" s="17"/>
      <c r="E36" s="17"/>
      <c r="F36" s="17"/>
      <c r="G36" s="17"/>
      <c r="H36" s="18"/>
      <c r="I36" s="34"/>
      <c r="J36" s="31"/>
      <c r="K36" s="31"/>
      <c r="L36" s="31"/>
      <c r="M36" s="31"/>
      <c r="N36" s="32"/>
      <c r="O36" s="29"/>
    </row>
    <row r="37" spans="1:15" ht="16.5">
      <c r="A37" s="15">
        <v>19917</v>
      </c>
      <c r="B37" s="16" t="s">
        <v>101</v>
      </c>
      <c r="C37" s="17"/>
      <c r="D37" s="17"/>
      <c r="E37" s="17"/>
      <c r="F37" s="17"/>
      <c r="G37" s="17"/>
      <c r="H37" s="18"/>
      <c r="I37" s="8"/>
      <c r="J37" s="31"/>
      <c r="K37" s="31"/>
      <c r="L37" s="31"/>
      <c r="M37" s="31"/>
      <c r="N37" s="32"/>
      <c r="O37" s="29"/>
    </row>
    <row r="38" spans="1:15" ht="16.5">
      <c r="A38" s="15">
        <v>19917</v>
      </c>
      <c r="B38" s="16" t="s">
        <v>102</v>
      </c>
      <c r="C38" s="17">
        <v>42000</v>
      </c>
      <c r="D38" s="17">
        <v>20500</v>
      </c>
      <c r="E38" s="17"/>
      <c r="F38" s="17">
        <f>C38+D38-E38</f>
        <v>62500</v>
      </c>
      <c r="G38" s="17">
        <v>47740.78</v>
      </c>
      <c r="H38" s="18">
        <f t="shared" si="0"/>
        <v>0.76385248</v>
      </c>
      <c r="I38" s="8"/>
      <c r="J38" s="31"/>
      <c r="K38" s="31"/>
      <c r="L38" s="31"/>
      <c r="M38" s="31"/>
      <c r="N38" s="32"/>
      <c r="O38" s="29"/>
    </row>
    <row r="39" spans="1:15" ht="16.5">
      <c r="A39" s="15">
        <v>19917</v>
      </c>
      <c r="B39" s="22" t="s">
        <v>103</v>
      </c>
      <c r="C39" s="17">
        <v>82486.36</v>
      </c>
      <c r="D39" s="17">
        <v>34636</v>
      </c>
      <c r="E39" s="17"/>
      <c r="F39" s="17">
        <f>F6+F27+F33+F36+F37+F38</f>
        <v>117122.36</v>
      </c>
      <c r="G39" s="17">
        <f>G6+G27+G33+G36+G37+G38</f>
        <v>99551.45999999999</v>
      </c>
      <c r="H39" s="18">
        <f t="shared" si="0"/>
        <v>0.8499782620500475</v>
      </c>
      <c r="I39" s="22" t="s">
        <v>104</v>
      </c>
      <c r="J39" s="31">
        <f>J6+J29+J30+J31+J32</f>
        <v>79452.56999999999</v>
      </c>
      <c r="K39" s="31">
        <f>SUM(K7:K32)</f>
        <v>45565.53</v>
      </c>
      <c r="L39" s="31">
        <f>SUM(L7:L32)</f>
        <v>8269.04</v>
      </c>
      <c r="M39" s="31">
        <f>SUM(M7:M32)</f>
        <v>116749.06</v>
      </c>
      <c r="N39" s="31">
        <f>SUM(N7:N32)</f>
        <v>88132.50000000003</v>
      </c>
      <c r="O39" s="29">
        <f t="shared" si="1"/>
        <v>0.7548883048822836</v>
      </c>
    </row>
    <row r="40" spans="1:15" ht="16.5">
      <c r="A40" s="15">
        <v>19917</v>
      </c>
      <c r="B40" s="16" t="s">
        <v>105</v>
      </c>
      <c r="C40" s="17">
        <v>0</v>
      </c>
      <c r="D40" s="17"/>
      <c r="E40" s="17"/>
      <c r="F40" s="17">
        <f>C40+D40-E40</f>
        <v>0</v>
      </c>
      <c r="G40" s="17"/>
      <c r="H40" s="18"/>
      <c r="I40" s="34"/>
      <c r="J40" s="31"/>
      <c r="K40" s="31"/>
      <c r="L40" s="31"/>
      <c r="M40" s="31"/>
      <c r="N40" s="32"/>
      <c r="O40" s="29"/>
    </row>
    <row r="41" spans="1:15" ht="16.5">
      <c r="A41" s="15">
        <v>19917</v>
      </c>
      <c r="B41" s="16" t="s">
        <v>106</v>
      </c>
      <c r="C41" s="17">
        <v>0</v>
      </c>
      <c r="D41" s="17"/>
      <c r="E41" s="17"/>
      <c r="F41" s="17">
        <f>C41+D41-E41</f>
        <v>0</v>
      </c>
      <c r="G41" s="17"/>
      <c r="H41" s="18"/>
      <c r="I41" s="16" t="s">
        <v>42</v>
      </c>
      <c r="J41" s="31">
        <f>C39-J39</f>
        <v>3033.790000000008</v>
      </c>
      <c r="K41" s="31"/>
      <c r="L41" s="31"/>
      <c r="M41" s="31">
        <f>F39-M39</f>
        <v>373.3000000000029</v>
      </c>
      <c r="N41" s="28">
        <v>11418.96</v>
      </c>
      <c r="O41" s="29"/>
    </row>
    <row r="42" spans="1:15" ht="16.5">
      <c r="A42" s="15">
        <v>19917</v>
      </c>
      <c r="B42" s="16" t="s">
        <v>107</v>
      </c>
      <c r="C42" s="17">
        <v>0</v>
      </c>
      <c r="D42" s="17"/>
      <c r="E42" s="17"/>
      <c r="F42" s="17">
        <f>C42+D42-E42</f>
        <v>0</v>
      </c>
      <c r="G42" s="17">
        <v>0</v>
      </c>
      <c r="H42" s="18"/>
      <c r="I42" s="16" t="s">
        <v>107</v>
      </c>
      <c r="J42" s="31"/>
      <c r="K42" s="31"/>
      <c r="L42" s="31"/>
      <c r="M42" s="31"/>
      <c r="N42" s="32"/>
      <c r="O42" s="29"/>
    </row>
    <row r="43" spans="1:15" ht="16.5">
      <c r="A43" s="15">
        <v>19917</v>
      </c>
      <c r="B43" s="16" t="s">
        <v>108</v>
      </c>
      <c r="C43" s="17">
        <v>0</v>
      </c>
      <c r="D43" s="17"/>
      <c r="E43" s="17"/>
      <c r="F43" s="17">
        <f>C43+D43-E43</f>
        <v>0</v>
      </c>
      <c r="G43" s="17"/>
      <c r="H43" s="18"/>
      <c r="I43" s="16" t="s">
        <v>108</v>
      </c>
      <c r="J43" s="31"/>
      <c r="K43" s="31"/>
      <c r="L43" s="31"/>
      <c r="M43" s="31"/>
      <c r="N43" s="32"/>
      <c r="O43" s="29"/>
    </row>
    <row r="44" spans="1:15" ht="16.5">
      <c r="A44" s="15">
        <v>19917</v>
      </c>
      <c r="B44" s="22" t="s">
        <v>109</v>
      </c>
      <c r="C44" s="17">
        <v>82486.36</v>
      </c>
      <c r="D44" s="17"/>
      <c r="E44" s="17"/>
      <c r="F44" s="17">
        <f>F39+F41</f>
        <v>117122.36</v>
      </c>
      <c r="G44" s="17">
        <f>G39+G41</f>
        <v>99551.45999999999</v>
      </c>
      <c r="H44" s="18">
        <f t="shared" si="0"/>
        <v>0.8499782620500475</v>
      </c>
      <c r="I44" s="22" t="s">
        <v>44</v>
      </c>
      <c r="J44" s="31">
        <f>J39+J41</f>
        <v>82486.36</v>
      </c>
      <c r="K44" s="31"/>
      <c r="L44" s="31"/>
      <c r="M44" s="31">
        <f>M39+M41</f>
        <v>117122.36</v>
      </c>
      <c r="N44" s="28">
        <f>N39+N41</f>
        <v>99551.46000000002</v>
      </c>
      <c r="O44" s="29">
        <f t="shared" si="1"/>
        <v>0.8499782620500477</v>
      </c>
    </row>
    <row r="45" spans="1:14" ht="24.75" customHeight="1">
      <c r="A45" s="23">
        <v>1</v>
      </c>
      <c r="B45" s="24"/>
      <c r="C45" s="24"/>
      <c r="D45" s="24"/>
      <c r="E45" s="24"/>
      <c r="F45" s="24"/>
      <c r="G45" s="24"/>
      <c r="H45" s="24"/>
      <c r="I45" s="24"/>
      <c r="J45" s="35"/>
      <c r="K45" s="35"/>
      <c r="L45" s="35"/>
      <c r="M45" s="35"/>
      <c r="N45" s="36"/>
    </row>
    <row r="46" spans="1:14" ht="24.75" customHeight="1">
      <c r="A46" s="23">
        <v>1</v>
      </c>
      <c r="B46" s="24"/>
      <c r="C46" s="24"/>
      <c r="D46" s="24"/>
      <c r="E46" s="24"/>
      <c r="F46" s="24"/>
      <c r="G46" s="24"/>
      <c r="H46" s="24"/>
      <c r="I46" s="24"/>
      <c r="J46" s="35"/>
      <c r="K46" s="35"/>
      <c r="L46" s="35"/>
      <c r="M46" s="35"/>
      <c r="N46" s="36"/>
    </row>
    <row r="47" spans="1:14" ht="24.75" customHeight="1">
      <c r="A47" s="23">
        <v>1</v>
      </c>
      <c r="B47" s="25"/>
      <c r="C47" s="25"/>
      <c r="D47" s="25"/>
      <c r="E47" s="25"/>
      <c r="F47" s="25"/>
      <c r="G47" s="25"/>
      <c r="H47" s="25"/>
      <c r="I47" s="25"/>
      <c r="J47" s="37"/>
      <c r="K47" s="35"/>
      <c r="L47" s="35"/>
      <c r="M47" s="35"/>
      <c r="N47" s="36"/>
    </row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</sheetData>
  <sheetProtection/>
  <mergeCells count="15">
    <mergeCell ref="B2:N2"/>
    <mergeCell ref="E3:I3"/>
    <mergeCell ref="D4:E4"/>
    <mergeCell ref="K4:L4"/>
    <mergeCell ref="B4:B5"/>
    <mergeCell ref="C4:C5"/>
    <mergeCell ref="F4:F5"/>
    <mergeCell ref="G4:G5"/>
    <mergeCell ref="H4:H5"/>
    <mergeCell ref="I4:I5"/>
    <mergeCell ref="J4:J5"/>
    <mergeCell ref="M4:M5"/>
    <mergeCell ref="N4:N5"/>
    <mergeCell ref="O4:O5"/>
    <mergeCell ref="B45:N46"/>
  </mergeCells>
  <printOptions/>
  <pageMargins left="0.55" right="0.16" top="0.51" bottom="0.31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2018-01-19T03:01:42Z</cp:lastPrinted>
  <dcterms:created xsi:type="dcterms:W3CDTF">2017-01-12T08:40:16Z</dcterms:created>
  <dcterms:modified xsi:type="dcterms:W3CDTF">2018-01-25T10:57:27Z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